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Предложение!$276:$278</definedName>
    <definedName name="OFFER_TARIFF_A_COLDVSNA_1">Предложение!$51:$53</definedName>
    <definedName name="OFFER_TARIFF_A_COLDVSNA_2">Предложение!$114:$116</definedName>
    <definedName name="OFFER_TARIFF_A_COLDVSNA_3">Предложение!$177:$179</definedName>
    <definedName name="OFFER_TARIFF_A_COLDVSNA_4">Предложение!$240:$242</definedName>
    <definedName name="OFFER_TARIFF_A_COLDVSNA_5">Предложение!$303:$305</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Предложение!$279:$281</definedName>
    <definedName name="OFFER_TARIFF_B_COLDVSNA_1">Предложение!$54:$56</definedName>
    <definedName name="OFFER_TARIFF_B_COLDVSNA_2">Предложение!$117:$119</definedName>
    <definedName name="OFFER_TARIFF_B_COLDVSNA_3">Предложение!$180:$182</definedName>
    <definedName name="OFFER_TARIFF_B_COLDVSNA_4">Предложение!$243:$245</definedName>
    <definedName name="OFFER_TARIFF_B_COLDVSNA_5">Предложение!$306:$308</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Предложение!$269:$271</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Предложение!$282:$284</definedName>
    <definedName name="OFFER_TARIFF_C_COLDVSNA_1">Предложение!$57:$59</definedName>
    <definedName name="OFFER_TARIFF_C_COLDVSNA_2">Предложение!$120:$124</definedName>
    <definedName name="OFFER_TARIFF_C_COLDVSNA_3">Предложение!$183:$187</definedName>
    <definedName name="OFFER_TARIFF_C_COLDVSNA_4">Предложение!$246:$250</definedName>
    <definedName name="OFFER_TARIFF_C_COLDVSNA_5">Предложение!$309:$313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Предложение!$272:$274</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Предложение!$285:$287</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Предложение!$288:$290</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Предложение!$291:$293</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Предложение!$294:$296</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Предложение!$297:$299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Предложение!$G$179</definedName>
    <definedName name="pIns_PT_VTAR_A_COLDVSNA_OFFER_4">Предложение!$G$242</definedName>
    <definedName name="pIns_PT_VTAR_A_COLDVSNA_OFFER_5">Предложение!$G$305</definedName>
    <definedName name="pIns_PT_VTAR_A_COLDVSNA_OFFER5">Предложение!$G$305</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Предложение!$G$278</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Предложение!$G$182</definedName>
    <definedName name="pIns_PT_VTAR_B_COLDVSNA_OFFER_4">Предложение!$G$245</definedName>
    <definedName name="pIns_PT_VTAR_B_COLDVSNA_OFFER_5">Предложение!$G$308</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Предложение!$G$281</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Предложение!$G$271</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Предложение!$G$284</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Предложение!$G$274</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Предложение!$G$287</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Предложение!$G$290</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Предложение!$G$293</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Предложение!$G$296</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Предложение!$G$299</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Т-транс'!$BS$37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Т-транс'!$BS$54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<sst xmlns="http://schemas.openxmlformats.org/spreadsheetml/2006/main" count="15062" uniqueCount="3584">
  <si>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</si>
  <si>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</si>
  <si>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</si>
  <si>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</si>
  <si>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</si>
  <si>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</si>
  <si>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</si>
  <si>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</si>
  <si>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</si>
  <si>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</si>
  <si>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</si>
  <si>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</si>
  <si>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</si>
  <si>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</si>
  <si>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</si>
  <si>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</si>
  <si>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</si>
  <si>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</si>
  <si>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</si>
  <si>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</si>
  <si>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</si>
  <si>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</si>
  <si>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</si>
  <si>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</si>
  <si>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</si>
  <si>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</si>
  <si>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</si>
  <si>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</si>
  <si>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</si>
  <si>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</si>
  <si>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</si>
  <si>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</si>
  <si>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</si>
  <si>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</si>
  <si>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</si>
  <si>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</si>
  <si>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</si>
  <si>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</si>
  <si>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</si>
  <si>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</si>
  <si>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</si>
  <si>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03/1380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</si>
  <si>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</si>
  <si>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</si>
  <si>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</si>
  <si>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03/3636</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</si>
  <si>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</si>
  <si>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</si>
  <si>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</si>
  <si>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</si>
  <si>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</si>
  <si>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</si>
  <si>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</si>
  <si>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</si>
  <si>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</si>
  <si>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</si>
  <si>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</si>
  <si>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</si>
  <si>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</si>
  <si>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</si>
  <si>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</si>
  <si>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</si>
  <si>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</si>
  <si>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</si>
  <si>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</si>
  <si>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</si>
  <si>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</si>
  <si>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</si>
  <si>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</si>
  <si>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</si>
  <si>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</si>
  <si>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</si>
  <si>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</si>
  <si>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</si>
  <si>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</si>
  <si>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</si>
  <si>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</si>
  <si>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 xml:space="preserve"> Экономист 2 категории ПЭО</t>
  </si>
  <si>
    <t>Контактный телефон</t>
  </si>
  <si>
    <t>(3466)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</si>
  <si>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</si>
  <si>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</si>
  <si>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</si>
  <si>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</si>
  <si>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</si>
  <si>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</si>
  <si>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</si>
  <si>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</si>
  <si>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</si>
  <si>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</si>
  <si>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</si>
  <si>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</si>
  <si>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</si>
  <si>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</si>
  <si>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</si>
  <si>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</si>
  <si>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</si>
  <si>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</si>
  <si>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</si>
  <si>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</si>
  <si>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</si>
  <si>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</si>
  <si>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</si>
  <si>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</si>
  <si>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</si>
  <si>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</si>
  <si>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</si>
  <si>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</si>
  <si>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</si>
  <si>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</si>
  <si>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</si>
  <si>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</si>
  <si>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</si>
  <si>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</si>
  <si>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</si>
  <si>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</si>
  <si>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</si>
  <si>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</si>
  <si>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</si>
  <si>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</si>
  <si>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</si>
  <si>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</si>
  <si>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</si>
  <si>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</si>
  <si>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</si>
  <si>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</si>
  <si>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</si>
  <si>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</si>
  <si>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</si>
  <si>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</si>
  <si>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</si>
  <si>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</si>
  <si>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</si>
  <si>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</si>
  <si>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</si>
  <si>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</si>
  <si>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</si>
  <si>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</si>
  <si>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</si>
  <si>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</si>
  <si>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</si>
  <si>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</si>
  <si>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</si>
  <si>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</si>
  <si>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</si>
  <si>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</si>
  <si>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</si>
  <si>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</si>
  <si>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</si>
  <si>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</si>
  <si>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</si>
  <si>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</si>
  <si>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</si>
  <si>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</si>
  <si>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</si>
  <si>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</si>
  <si>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</si>
  <si>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</si>
  <si>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</si>
  <si>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</si>
  <si>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</si>
  <si>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</si>
  <si>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</si>
  <si>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</si>
  <si>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</si>
  <si>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</si>
  <si>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</si>
  <si>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</si>
  <si>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</si>
  <si>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</si>
  <si>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</si>
  <si>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</si>
  <si>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</si>
  <si>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</si>
  <si>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</si>
  <si>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</si>
  <si>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</si>
  <si>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</si>
  <si>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</si>
  <si>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</si>
  <si>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</si>
  <si>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</si>
  <si>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</si>
  <si>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</si>
  <si>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</si>
  <si>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</si>
  <si>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</si>
  <si>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</si>
  <si>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</si>
  <si>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</si>
  <si>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</si>
  <si>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</si>
  <si>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</si>
  <si>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</si>
  <si>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</si>
  <si>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</si>
  <si>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</si>
  <si>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</si>
  <si>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</si>
  <si>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</si>
  <si>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</si>
  <si>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</si>
  <si>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</si>
  <si>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</si>
  <si>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</si>
  <si>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</si>
  <si>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</si>
  <si>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</si>
  <si>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</si>
  <si>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</si>
  <si>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</si>
  <si>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</si>
  <si>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</si>
  <si>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</si>
  <si>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</si>
  <si>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</si>
  <si>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</si>
  <si>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</si>
  <si>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</si>
  <si>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</si>
  <si>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</si>
  <si>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</si>
  <si>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</si>
  <si>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</si>
  <si>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</si>
  <si>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</si>
  <si>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</si>
  <si>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</si>
  <si>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</si>
  <si>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</si>
  <si>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</si>
  <si>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</si>
  <si>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</si>
  <si>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</si>
  <si>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</si>
  <si>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</si>
  <si>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</si>
  <si>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</si>
  <si>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</si>
  <si>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</si>
  <si>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</si>
  <si>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</si>
  <si>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</si>
  <si>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</si>
  <si>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</si>
  <si>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</si>
  <si>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</si>
  <si>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</si>
  <si>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</si>
  <si>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</si>
  <si>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</si>
  <si>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</si>
  <si>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</si>
  <si>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</si>
  <si>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</si>
  <si>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</si>
  <si>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</si>
  <si>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</si>
  <si>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</si>
  <si>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</si>
  <si>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</si>
  <si>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</si>
  <si>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</si>
  <si>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</si>
  <si>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</si>
  <si>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</si>
  <si>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</si>
  <si>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</si>
  <si>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</si>
  <si>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</si>
  <si>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</si>
  <si>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</si>
  <si>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</si>
  <si>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</si>
  <si>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</si>
  <si>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</si>
  <si>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</si>
  <si>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</si>
  <si>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</si>
  <si>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</si>
  <si>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</si>
  <si>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</si>
  <si>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</si>
  <si>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</si>
  <si>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</si>
  <si>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</si>
  <si>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</si>
  <si>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</si>
  <si>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</si>
  <si>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</si>
  <si>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</si>
  <si>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</si>
  <si>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</si>
  <si>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</si>
  <si>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</si>
  <si>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</si>
  <si>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</si>
  <si>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</si>
  <si>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</si>
  <si>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</si>
  <si>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</si>
  <si>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</si>
  <si>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</si>
  <si>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</si>
  <si>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</si>
  <si>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</si>
  <si>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</si>
  <si>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</si>
  <si>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</si>
  <si>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</si>
  <si>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</si>
  <si>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</si>
  <si>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</si>
  <si>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</si>
  <si>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</si>
  <si>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</si>
  <si>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</si>
  <si>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</si>
  <si>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</si>
  <si>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</si>
  <si>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</si>
  <si>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</si>
  <si>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</si>
  <si>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</si>
  <si>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</si>
  <si>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</si>
  <si>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</si>
  <si>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</si>
  <si>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</si>
  <si>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</si>
  <si>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</si>
  <si>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</si>
  <si>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</si>
  <si>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</si>
  <si>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</si>
  <si>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</si>
  <si>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</si>
  <si>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</si>
  <si>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</si>
  <si>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</si>
  <si>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</si>
  <si>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</si>
  <si>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</si>
  <si>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</si>
  <si>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</si>
  <si>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</si>
  <si>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</si>
  <si>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</si>
  <si>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</si>
  <si>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</si>
  <si>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</si>
  <si>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</si>
  <si>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</si>
  <si>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</si>
  <si>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</si>
  <si>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</si>
  <si>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</si>
  <si>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</si>
  <si>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</si>
  <si>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</si>
  <si>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</si>
  <si>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</si>
  <si>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</si>
  <si>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</si>
  <si>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</si>
  <si>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</si>
  <si>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</si>
  <si>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</si>
  <si>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</si>
  <si>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</si>
  <si>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</si>
  <si>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</si>
  <si>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</si>
  <si>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</si>
  <si>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</si>
  <si>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</si>
  <si>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</si>
  <si>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</si>
  <si>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</si>
  <si>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</si>
  <si>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</si>
  <si>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</si>
  <si>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</si>
  <si>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</si>
  <si>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</si>
  <si>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</si>
  <si>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</si>
  <si>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</si>
  <si>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</si>
  <si>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</si>
  <si>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</si>
  <si>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</si>
  <si>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</si>
  <si>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</si>
  <si>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</si>
  <si>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</si>
  <si>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</si>
  <si>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</si>
  <si>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</si>
  <si>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</si>
  <si>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</si>
  <si>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</si>
  <si>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</si>
  <si>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</si>
  <si>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</si>
  <si>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</si>
  <si>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</si>
  <si>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</si>
  <si>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</si>
  <si>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</si>
  <si>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</si>
  <si>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</si>
  <si>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</si>
  <si>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</si>
  <si>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</si>
  <si>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</si>
  <si>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</si>
  <si>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</si>
  <si>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</si>
  <si>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</si>
  <si>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</si>
  <si>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</si>
  <si>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</si>
  <si>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</si>
  <si>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</si>
  <si>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</si>
  <si>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</si>
  <si>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</si>
  <si>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</si>
  <si>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</si>
  <si>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</si>
  <si>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</si>
  <si>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</si>
  <si>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</si>
  <si>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</si>
  <si>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</si>
  <si>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</si>
  <si>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</si>
  <si>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</si>
  <si>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</si>
  <si>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</si>
  <si>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</si>
  <si>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</si>
  <si>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</si>
  <si>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</si>
  <si>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</si>
  <si>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</si>
  <si>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</si>
  <si>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</si>
  <si>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</si>
  <si>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</si>
  <si>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</si>
  <si>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</si>
  <si>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</si>
  <si>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</si>
  <si>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</si>
  <si>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</si>
  <si>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</si>
  <si>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</si>
  <si>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</si>
  <si>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</si>
  <si>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</si>
  <si>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</si>
  <si>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</si>
  <si>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</si>
  <si>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</si>
  <si>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</si>
  <si>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</si>
  <si>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</si>
  <si>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</si>
  <si>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</si>
  <si>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</si>
  <si>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</si>
  <si>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</si>
  <si>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</si>
  <si>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</si>
  <si>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</si>
  <si>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</si>
  <si>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</si>
  <si>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</si>
  <si>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</si>
  <si>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</si>
  <si>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</si>
  <si>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</si>
  <si>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</si>
  <si>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</si>
  <si>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</si>
  <si>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</si>
  <si>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</si>
  <si>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</si>
  <si>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</si>
  <si>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</si>
  <si>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</si>
  <si>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</si>
  <si>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</si>
  <si>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</si>
  <si>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</si>
  <si>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</si>
  <si>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</si>
  <si>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</si>
  <si>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прочие</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</si>
  <si>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</si>
  <si>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</si>
  <si>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</si>
  <si>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</si>
  <si>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</si>
  <si>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</si>
  <si>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</si>
  <si>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</si>
  <si>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</si>
  <si>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</si>
  <si>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</si>
  <si>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</si>
  <si>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</si>
  <si>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</si>
  <si>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</si>
  <si>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</si>
  <si>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</si>
  <si>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</si>
  <si>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</si>
  <si>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</si>
  <si>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</si>
  <si>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</si>
  <si>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</si>
  <si>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</si>
  <si>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</si>
  <si>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</si>
  <si>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</si>
  <si>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</si>
  <si>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</si>
  <si>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</si>
  <si>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</si>
  <si>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</si>
  <si>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</si>
  <si>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</si>
  <si>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</si>
  <si>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</si>
  <si>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</si>
  <si>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</si>
  <si>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</si>
  <si>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</si>
  <si>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</si>
  <si>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</si>
  <si>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</si>
  <si>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</si>
  <si>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</si>
  <si>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</si>
  <si>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</si>
  <si>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</si>
  <si>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</si>
  <si>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</si>
  <si>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</si>
  <si>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</si>
  <si>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</si>
  <si>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</si>
  <si>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</si>
  <si>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</si>
  <si>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</si>
  <si>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</si>
  <si>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</si>
  <si>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</si>
  <si>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</si>
  <si>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</si>
  <si>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</si>
  <si>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</si>
  <si>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</si>
  <si>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</si>
  <si>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</si>
  <si>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</si>
  <si>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</si>
  <si>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</si>
  <si>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</si>
  <si>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</si>
  <si>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</si>
  <si>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</si>
  <si>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</si>
  <si>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</si>
  <si>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</si>
  <si>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</si>
  <si>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</si>
  <si>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</si>
  <si>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</si>
  <si>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</si>
  <si>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</si>
  <si>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</si>
  <si>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</si>
  <si>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</si>
  <si>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</si>
  <si>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</si>
  <si>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</si>
  <si>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</si>
  <si>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</si>
  <si>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</si>
  <si>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</si>
  <si>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</si>
  <si>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</si>
  <si>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</si>
  <si>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</si>
  <si>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</si>
  <si>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</si>
  <si>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</si>
  <si>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</si>
  <si>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</si>
  <si>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</si>
  <si>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</si>
  <si>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</si>
  <si>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</si>
  <si>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</si>
  <si>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</si>
  <si>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</si>
  <si>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</si>
  <si>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</si>
  <si>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</si>
  <si>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</si>
  <si>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</si>
  <si>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</si>
  <si>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</si>
  <si>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</si>
  <si>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</si>
  <si>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</si>
  <si>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</si>
  <si>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</si>
  <si>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</si>
  <si>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</si>
  <si>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</si>
  <si>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</si>
  <si>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</si>
  <si>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</si>
  <si>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</si>
  <si>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</si>
  <si>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</si>
  <si>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</si>
  <si>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</si>
  <si>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</si>
  <si>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</si>
  <si>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</si>
  <si>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</si>
  <si>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</si>
  <si>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</si>
  <si>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</si>
  <si>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</si>
  <si>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</si>
  <si>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</si>
  <si>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</si>
  <si>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</si>
  <si>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</si>
  <si>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</si>
  <si>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</si>
  <si>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</si>
  <si>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</si>
  <si>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</si>
  <si>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</si>
  <si>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</si>
  <si>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</si>
  <si>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</si>
  <si>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</si>
  <si>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</si>
  <si>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</si>
  <si>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</si>
  <si>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</si>
  <si>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</si>
  <si>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</si>
  <si>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</si>
  <si>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</si>
  <si>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</si>
  <si>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</si>
  <si>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</si>
  <si>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</si>
  <si>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</si>
  <si>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</si>
  <si>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</si>
  <si>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</si>
  <si>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</si>
  <si>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</si>
  <si>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</si>
  <si>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</si>
  <si>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</si>
  <si>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</si>
  <si>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</si>
  <si>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</si>
  <si>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</si>
  <si>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</si>
  <si>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</si>
  <si>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</si>
  <si>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</si>
  <si>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</si>
  <si>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</si>
  <si>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</si>
  <si>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</si>
  <si>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</si>
  <si>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</si>
  <si>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</si>
  <si>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</si>
  <si>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</si>
  <si>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</si>
  <si>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</si>
  <si>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</si>
  <si>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</si>
  <si>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</si>
  <si>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</si>
  <si>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</si>
  <si>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</si>
  <si>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</si>
  <si>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</si>
  <si>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</si>
  <si>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</si>
  <si>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</si>
  <si>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</si>
  <si>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</si>
  <si>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</si>
  <si>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</si>
  <si>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</si>
  <si>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</si>
  <si>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</si>
  <si>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</si>
  <si>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</si>
  <si>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</si>
  <si>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</si>
  <si>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</si>
  <si>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</si>
  <si>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</si>
  <si>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</si>
  <si>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</si>
  <si>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</si>
  <si>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</si>
  <si>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</si>
  <si>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</si>
  <si>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</si>
  <si>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</si>
  <si>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</si>
  <si>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</si>
  <si>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</si>
  <si>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</si>
  <si>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</si>
  <si>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</si>
  <si>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</si>
  <si>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</si>
  <si>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</si>
  <si>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</si>
  <si>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</si>
  <si>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</si>
  <si>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</si>
  <si>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</si>
  <si>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</si>
  <si>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</si>
  <si>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</si>
  <si>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</si>
  <si>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</si>
  <si>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</si>
  <si>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</si>
  <si>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</si>
  <si>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</si>
  <si>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</si>
  <si>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</si>
  <si>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</si>
  <si>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</si>
  <si>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</si>
  <si>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</si>
  <si>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</si>
  <si>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</si>
  <si>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</si>
  <si>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</si>
  <si>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</si>
  <si>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</si>
  <si>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</si>
  <si>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</si>
  <si>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</si>
  <si>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</si>
  <si>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</si>
  <si>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</si>
  <si>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</si>
  <si>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</si>
  <si>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</si>
  <si>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</si>
  <si>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</si>
  <si>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</si>
  <si>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</si>
  <si>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</si>
  <si>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</si>
  <si>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</si>
  <si>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</si>
  <si>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</si>
  <si>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</si>
  <si>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</si>
  <si>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</si>
  <si>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</si>
  <si>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</si>
  <si>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</si>
  <si>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</si>
  <si>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</si>
  <si>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</si>
  <si>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</si>
  <si>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</si>
  <si>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</si>
  <si>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</si>
  <si>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</si>
  <si>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</si>
  <si>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</si>
  <si>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</si>
  <si>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</si>
  <si>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</si>
  <si>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</si>
  <si>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</si>
  <si>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</si>
  <si>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</si>
  <si>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</si>
  <si>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</si>
  <si>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</si>
  <si>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</si>
  <si>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</si>
  <si>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</si>
  <si>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</si>
  <si>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</si>
  <si>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</si>
  <si>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</si>
  <si>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</si>
  <si>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</si>
  <si>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</si>
  <si>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</si>
  <si>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</si>
  <si>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</si>
  <si>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</si>
  <si>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</si>
  <si>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</si>
  <si>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</si>
  <si>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</si>
  <si>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</si>
  <si>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</si>
  <si>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</si>
  <si>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</si>
  <si>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</si>
  <si>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</si>
  <si>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</si>
  <si>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</si>
  <si>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</si>
  <si>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</si>
  <si>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</si>
  <si>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</si>
  <si>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</si>
  <si>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</si>
  <si>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</si>
  <si>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</si>
  <si>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</si>
  <si>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</si>
  <si>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</si>
  <si>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</si>
  <si>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</si>
  <si>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</si>
  <si>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</si>
  <si>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</si>
  <si>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</si>
  <si>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</si>
  <si>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</si>
  <si>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</si>
  <si>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</si>
  <si>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</si>
  <si>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</si>
  <si>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</si>
  <si>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</si>
  <si>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</si>
  <si>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</si>
  <si>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</si>
  <si>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</si>
  <si>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</si>
  <si>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</si>
  <si>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</si>
  <si>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</si>
  <si>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</si>
  <si>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</si>
  <si>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</si>
  <si>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</si>
  <si>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</si>
  <si>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</si>
  <si>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</si>
  <si>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</si>
  <si>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</si>
  <si>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</si>
  <si>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</si>
  <si>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</si>
  <si>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</si>
  <si>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</si>
  <si>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</si>
  <si>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</si>
  <si>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</si>
  <si>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</si>
  <si>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</si>
  <si>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</si>
  <si>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</si>
  <si>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</si>
  <si>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</si>
  <si>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</si>
  <si>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</si>
  <si>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</si>
  <si>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</si>
  <si>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</si>
  <si>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</si>
  <si>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</si>
  <si>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</si>
  <si>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</si>
  <si>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</si>
  <si>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</si>
  <si>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</si>
  <si>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</si>
  <si>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</si>
  <si>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</si>
  <si>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</si>
  <si>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</si>
  <si>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</si>
  <si>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</si>
  <si>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</si>
  <si>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</si>
  <si>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</si>
  <si>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</si>
  <si>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</si>
  <si>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</si>
  <si>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</si>
  <si>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</si>
  <si>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</si>
  <si>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</si>
  <si>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</si>
  <si>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</si>
  <si>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</si>
  <si>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</si>
  <si>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</si>
  <si>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</si>
  <si>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</si>
  <si>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</si>
  <si>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</si>
  <si>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</si>
  <si>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</si>
  <si>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</si>
  <si>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</si>
  <si>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</si>
  <si>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</si>
  <si>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</si>
  <si>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</si>
  <si>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</si>
  <si>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</si>
  <si>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</si>
  <si>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</si>
  <si>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</si>
  <si>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</si>
  <si>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</si>
  <si>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</si>
  <si>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</si>
  <si>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</si>
  <si>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</si>
  <si>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</si>
  <si>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</si>
  <si>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</si>
  <si>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</si>
  <si>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</si>
  <si>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</si>
  <si>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</si>
  <si>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</si>
  <si>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</si>
  <si>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</si>
  <si>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</si>
  <si>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</si>
  <si>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</si>
  <si>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</si>
  <si>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</si>
  <si>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</si>
  <si>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</si>
  <si>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</si>
  <si>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</si>
  <si>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</si>
  <si>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</si>
  <si>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</si>
  <si>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</si>
  <si>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</si>
  <si>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</si>
  <si>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</si>
  <si>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</si>
  <si>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</si>
  <si>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</si>
  <si>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</si>
  <si>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</si>
  <si>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</si>
  <si>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</si>
  <si>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</si>
  <si>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</si>
  <si>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</si>
  <si>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</si>
  <si>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</si>
  <si>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</si>
  <si>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</si>
  <si>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</si>
  <si>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</si>
  <si>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</si>
  <si>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</si>
  <si>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</si>
  <si>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</si>
  <si>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</si>
  <si>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</si>
  <si>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</si>
  <si>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</si>
  <si>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</si>
  <si>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</si>
  <si>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</si>
  <si>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</si>
  <si>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</si>
  <si>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</si>
  <si>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</si>
  <si>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</si>
  <si>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</si>
  <si>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</si>
  <si>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</si>
  <si>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</si>
  <si>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</si>
  <si>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</si>
  <si>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</si>
  <si>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</si>
  <si>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</si>
  <si>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</si>
  <si>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</si>
  <si>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</si>
  <si>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</si>
  <si>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</si>
  <si>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</si>
  <si>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</si>
  <si>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</si>
  <si>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</si>
  <si>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</si>
  <si>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</si>
  <si>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</si>
  <si>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</si>
  <si>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</si>
  <si>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</si>
  <si>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</si>
  <si>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</si>
  <si>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</si>
  <si>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</si>
  <si>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</si>
  <si>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</si>
  <si>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</si>
  <si>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</si>
  <si>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</si>
  <si>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</si>
  <si>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</si>
  <si>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</si>
  <si>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</si>
  <si>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</si>
  <si>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</si>
  <si>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</si>
  <si>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</si>
  <si>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</si>
  <si>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</si>
  <si>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</si>
  <si>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</si>
  <si>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</si>
  <si>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</si>
  <si>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</si>
  <si>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</si>
  <si>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</si>
  <si>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</si>
  <si>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</si>
  <si>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</si>
  <si>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</si>
  <si>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</si>
  <si>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</si>
  <si>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</si>
  <si>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</si>
  <si>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</si>
  <si>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</si>
  <si>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</si>
  <si>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</si>
  <si>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</si>
  <si>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</si>
  <si>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</si>
  <si>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</si>
  <si>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</si>
  <si>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</si>
  <si>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</si>
  <si>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</si>
  <si>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</si>
  <si>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</si>
  <si>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</si>
  <si>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</si>
  <si>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</si>
  <si>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</si>
  <si>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</si>
  <si>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</si>
  <si>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</si>
  <si>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</si>
  <si>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</si>
  <si>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</si>
  <si>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</si>
  <si>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</si>
  <si>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</si>
  <si>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</si>
  <si>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</si>
  <si>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</si>
  <si>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</si>
  <si>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</si>
  <si>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</si>
  <si>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</si>
  <si>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</si>
  <si>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</si>
  <si>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</si>
  <si>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</si>
  <si>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</si>
  <si>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</si>
  <si>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</si>
  <si>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</si>
  <si>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</si>
  <si>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</si>
  <si>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</si>
  <si>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</si>
  <si>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</si>
  <si>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</si>
  <si>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</si>
  <si>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</si>
  <si>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</si>
  <si>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</si>
  <si>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</si>
  <si>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</si>
  <si>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</si>
  <si>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</si>
  <si>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</si>
  <si>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</si>
  <si>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</si>
  <si>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</si>
  <si>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</si>
  <si>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</si>
  <si>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</si>
  <si>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</si>
  <si>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</si>
  <si>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</si>
  <si>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</si>
  <si>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</si>
  <si>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</si>
  <si>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</si>
  <si>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</si>
  <si>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</si>
  <si>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</si>
  <si>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</si>
  <si>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</si>
  <si>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</si>
  <si>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</si>
  <si>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</si>
  <si>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</si>
  <si>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</si>
  <si>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</si>
  <si>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</si>
  <si>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</si>
  <si>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</si>
  <si>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</si>
  <si>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</si>
  <si>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</si>
  <si>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</si>
  <si>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</si>
  <si>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</si>
  <si>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</si>
  <si>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https://portal.eias.ru/Portal/DownloadPage.aspx?type=12&amp;guid=437a1642-cda1-4ae3-a2fd-dfc55a353067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</si>
  <si>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</si>
  <si>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</si>
  <si>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</si>
  <si>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121 от 18.10.2023)</t>
  </si>
  <si>
    <t>https://zakupki.gov.ru/223/clause/public/order-clause/info/documents.html?clauseId=2941&amp;clauseInfoId=875480&amp;versioned=&amp;activeTab=1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</si>
  <si>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</si>
  <si>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</si>
  <si>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https://zakupki.gov.ru/223/clause/public/order-clause/info/actual-common-info.html?clauseId=2941&amp;clauseInfoId=708318</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</si>
  <si>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</si>
  <si>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</si>
  <si>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</si>
  <si>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</si>
  <si>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</si>
  <si>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</si>
  <si>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</si>
  <si>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</si>
  <si>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</si>
  <si>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</si>
  <si>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</si>
  <si>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</si>
  <si>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</si>
  <si>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</si>
  <si>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</si>
  <si>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</si>
  <si>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</si>
  <si>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</si>
  <si>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</si>
  <si>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</si>
  <si>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</si>
  <si>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</si>
  <si>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</si>
  <si>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</si>
  <si>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</si>
  <si>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</si>
  <si>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</si>
  <si>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</si>
  <si>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</si>
  <si>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</si>
  <si>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</si>
  <si>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</si>
  <si>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</si>
  <si>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</si>
  <si>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</si>
  <si>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</si>
  <si>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</si>
  <si>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</si>
  <si>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</si>
  <si>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</si>
  <si>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</si>
  <si>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</si>
  <si>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</si>
  <si>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</si>
  <si>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</si>
  <si>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</si>
  <si>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</si>
  <si>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</si>
  <si>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</si>
  <si>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</si>
  <si>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</si>
  <si>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</si>
  <si>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</si>
  <si>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</si>
  <si>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</si>
  <si>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</si>
  <si>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</si>
  <si>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</si>
  <si>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</si>
  <si>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</si>
  <si>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</si>
  <si>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</si>
  <si>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</si>
  <si>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</si>
  <si>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</si>
  <si>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</si>
  <si>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</si>
  <si>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</si>
  <si>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</si>
  <si>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</si>
  <si>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</si>
  <si>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</si>
  <si>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</si>
  <si>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</si>
  <si>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</si>
  <si>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</si>
  <si>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</si>
  <si>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</si>
  <si>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</si>
  <si>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</si>
  <si>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</si>
  <si>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</si>
  <si>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</si>
  <si>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</si>
  <si>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</si>
  <si>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</si>
  <si>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</si>
  <si>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</si>
  <si>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</si>
  <si>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</si>
  <si>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</si>
  <si>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</si>
  <si>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</si>
  <si>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</si>
  <si>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</si>
  <si>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</si>
  <si>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</si>
  <si>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</si>
  <si>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</si>
  <si>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</si>
  <si>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</si>
  <si>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</si>
  <si>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</si>
  <si>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</si>
  <si>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</si>
  <si>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</si>
  <si>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</si>
  <si>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</si>
  <si>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</si>
  <si>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</si>
  <si>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</si>
  <si>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</si>
  <si>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</si>
  <si>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</si>
  <si>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</si>
  <si>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</si>
  <si>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</si>
  <si>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</si>
  <si>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</si>
  <si>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</si>
  <si>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</si>
  <si>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</si>
  <si>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</si>
  <si>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</si>
  <si>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</si>
  <si>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</si>
  <si>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</si>
  <si>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</si>
  <si>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</si>
  <si>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</si>
  <si>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</si>
  <si>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</si>
  <si>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</si>
  <si>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</si>
  <si>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</si>
  <si>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</si>
  <si>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</si>
  <si>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</si>
  <si>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</si>
  <si>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</si>
  <si>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</si>
  <si>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</si>
  <si>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</si>
  <si>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</si>
  <si>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</si>
  <si>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</si>
  <si>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</si>
  <si>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</si>
  <si>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</si>
  <si>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</si>
  <si>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</si>
  <si>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</si>
  <si>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</si>
  <si>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</si>
  <si>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</si>
  <si>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</si>
  <si>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</si>
  <si>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</si>
  <si>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</si>
  <si>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</si>
  <si>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</si>
  <si>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</si>
  <si>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</si>
  <si>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</si>
  <si>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</si>
  <si>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</si>
  <si>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</si>
  <si>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</si>
  <si>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</si>
  <si>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</si>
  <si>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</si>
  <si>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</si>
  <si>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</si>
  <si>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</si>
  <si>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</si>
  <si>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</si>
  <si>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</si>
  <si>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</si>
  <si>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</si>
  <si>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</si>
  <si>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</si>
  <si>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</si>
  <si>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</si>
  <si>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</si>
  <si>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</si>
  <si>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</si>
  <si>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</si>
  <si>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</si>
  <si>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</si>
  <si>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</si>
  <si>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</si>
  <si>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</si>
  <si>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</si>
  <si>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</si>
  <si>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</si>
  <si>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</si>
  <si>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</si>
  <si>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</si>
  <si>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</si>
  <si>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</si>
  <si>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</si>
  <si>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</si>
  <si>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</si>
  <si>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</si>
  <si>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</si>
  <si>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</si>
  <si>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</si>
  <si>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</si>
  <si>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</si>
  <si>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</si>
  <si>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</si>
  <si>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</si>
  <si>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</si>
  <si>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</si>
  <si>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</si>
  <si>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</si>
  <si>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</si>
  <si>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</si>
  <si>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</si>
  <si>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</si>
  <si>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</si>
  <si>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</si>
  <si>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</si>
  <si>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</si>
  <si>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</si>
  <si>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</si>
  <si>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</si>
  <si>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</si>
  <si>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</si>
  <si>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</si>
  <si>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</si>
  <si>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</si>
  <si>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</si>
  <si>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</si>
  <si>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</si>
  <si>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</si>
  <si>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</si>
  <si>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</si>
  <si>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</si>
  <si>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</si>
  <si>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</si>
  <si>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</si>
  <si>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</si>
  <si>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</si>
  <si>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</si>
  <si>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</si>
  <si>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</si>
  <si>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</si>
  <si>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</si>
  <si>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</si>
  <si>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</si>
  <si>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</si>
  <si>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</si>
  <si>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</si>
  <si>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</si>
  <si>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</si>
  <si>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</si>
  <si>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</si>
  <si>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</si>
  <si>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</si>
  <si>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</si>
  <si>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</si>
  <si>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</si>
  <si>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</si>
  <si>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</si>
  <si>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</si>
  <si>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</si>
  <si>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</si>
  <si>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</si>
  <si>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</si>
  <si>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</si>
  <si>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</si>
  <si>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</si>
  <si>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</si>
  <si>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</si>
  <si>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</si>
  <si>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</si>
  <si>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</si>
  <si>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</si>
  <si>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</si>
  <si>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</si>
  <si>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</si>
  <si>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</si>
  <si>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</si>
  <si>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</si>
  <si>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</si>
  <si>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</si>
  <si>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</si>
  <si>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</si>
  <si>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</si>
  <si>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</si>
  <si>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</si>
  <si>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</si>
  <si>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</si>
  <si>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</si>
  <si>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</si>
  <si>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</si>
  <si>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</si>
  <si>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</si>
  <si>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</si>
  <si>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</si>
  <si>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</si>
  <si>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</si>
  <si>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</si>
  <si>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</si>
  <si>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</si>
  <si>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</si>
  <si>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</si>
  <si>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</si>
  <si>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</si>
  <si>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</si>
  <si>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</si>
  <si>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</si>
  <si>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</si>
  <si>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</si>
  <si>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</si>
  <si>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</si>
  <si>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</si>
  <si>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</si>
  <si>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</si>
  <si>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</si>
  <si>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</si>
  <si>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</si>
  <si>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</si>
  <si>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</si>
  <si>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</si>
  <si>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</si>
  <si>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</si>
  <si>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</si>
  <si>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</si>
  <si>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</si>
  <si>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</si>
  <si>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</si>
  <si>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</si>
  <si>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</si>
  <si>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</si>
  <si>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</si>
  <si>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</si>
  <si>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</si>
  <si>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</si>
  <si>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</si>
  <si>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</si>
  <si>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</si>
  <si>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</si>
  <si>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</si>
  <si>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</si>
  <si>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</si>
  <si>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</si>
  <si>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</si>
  <si>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</si>
  <si>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</si>
  <si>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</si>
  <si>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</si>
  <si>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</si>
  <si>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</si>
  <si>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</si>
  <si>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</si>
  <si>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</si>
  <si>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</si>
  <si>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</si>
  <si>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</si>
  <si>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</si>
  <si>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</si>
  <si>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</si>
  <si>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</si>
  <si>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</si>
  <si>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</si>
  <si>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</si>
  <si>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</si>
  <si>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</si>
  <si>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</si>
  <si>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</si>
  <si>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</si>
  <si>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</si>
  <si>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</si>
  <si>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</si>
  <si>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</si>
  <si>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</si>
  <si>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</si>
  <si>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</si>
  <si>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</si>
  <si>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</si>
  <si>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</si>
  <si>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</si>
  <si>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</si>
  <si>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</si>
  <si>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</si>
  <si>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</si>
  <si>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</si>
  <si>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</si>
  <si>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</si>
  <si>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</si>
  <si>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</si>
  <si>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</si>
  <si>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</si>
  <si>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</si>
  <si>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</si>
  <si>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</si>
  <si>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</si>
  <si>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</si>
  <si>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</si>
  <si>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</si>
  <si>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</si>
  <si>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</si>
  <si>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</si>
  <si>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</si>
  <si>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</si>
  <si>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</si>
  <si>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</si>
  <si>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</si>
  <si>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</si>
  <si>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</si>
  <si>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</si>
  <si>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</si>
  <si>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</si>
  <si>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</si>
  <si>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</si>
  <si>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</si>
  <si>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</si>
  <si>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</si>
  <si>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</si>
  <si>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</si>
  <si>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</si>
  <si>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</si>
  <si>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</si>
  <si>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</si>
  <si>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</si>
  <si>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</si>
  <si>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</si>
  <si>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</si>
  <si>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</si>
  <si>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</si>
  <si>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</si>
  <si>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</si>
  <si>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</si>
  <si>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</si>
  <si>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</si>
  <si>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</si>
  <si>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</si>
  <si>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</si>
  <si>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</si>
  <si>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</si>
  <si>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</si>
  <si>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</si>
  <si>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</si>
  <si>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</si>
  <si>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</si>
  <si>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</si>
  <si>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</si>
  <si>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</si>
  <si>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</si>
  <si>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</si>
  <si>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</si>
  <si>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</si>
  <si>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</si>
  <si>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</si>
  <si>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</si>
  <si>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</si>
  <si>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</si>
  <si>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</si>
  <si>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</si>
  <si>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</si>
  <si>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</si>
  <si>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</si>
  <si>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</si>
  <si>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</si>
  <si>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</si>
  <si>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</si>
  <si>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</si>
  <si>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</si>
  <si>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</si>
  <si>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</si>
  <si>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</si>
  <si>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</si>
  <si>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</si>
  <si>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</si>
  <si>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</si>
  <si>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</si>
  <si>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</si>
  <si>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</si>
  <si>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</si>
  <si>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</si>
  <si>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</si>
  <si>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</si>
  <si>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</si>
  <si>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</si>
  <si>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</si>
  <si>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</si>
  <si>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</si>
  <si>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</si>
  <si>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</si>
  <si>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</si>
  <si>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</si>
  <si>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</si>
  <si>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</si>
  <si>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</si>
  <si>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</si>
  <si>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</si>
  <si>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</si>
  <si>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</si>
  <si>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</si>
  <si>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</si>
  <si>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</si>
  <si>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</si>
  <si>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</si>
  <si>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</si>
  <si>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</si>
  <si>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</si>
  <si>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</si>
  <si>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</si>
  <si>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</si>
  <si>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</si>
  <si>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</si>
  <si>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</si>
  <si>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</si>
  <si>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</si>
  <si>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</si>
  <si>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</si>
  <si>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</si>
  <si>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</si>
  <si>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</si>
  <si>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</si>
  <si>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</si>
  <si>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</si>
  <si>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</si>
  <si>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</si>
  <si>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</si>
  <si>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</si>
  <si>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</si>
  <si>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</si>
  <si>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</si>
  <si>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</si>
  <si>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</si>
  <si>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</si>
  <si>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</si>
  <si>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</si>
  <si>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</si>
  <si>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</si>
  <si>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</si>
  <si>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</si>
  <si>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</si>
  <si>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</si>
  <si>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</si>
  <si>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</si>
  <si>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</si>
  <si>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</si>
  <si>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</si>
  <si>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</si>
  <si>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</si>
  <si>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</si>
  <si>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</si>
  <si>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</si>
  <si>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</si>
  <si>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</si>
  <si>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</si>
  <si>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</si>
  <si>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</si>
  <si>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</si>
  <si>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</si>
  <si>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</si>
  <si>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</si>
  <si>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</si>
  <si>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</si>
  <si>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</si>
  <si>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</si>
  <si>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</si>
  <si>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</si>
  <si>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</si>
  <si>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</si>
  <si>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</si>
  <si>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</si>
  <si>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</si>
  <si>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</si>
  <si>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</si>
  <si>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</si>
  <si>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</si>
  <si>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</si>
  <si>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</si>
  <si>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</si>
  <si>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</si>
  <si>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</si>
  <si>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</si>
  <si>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</si>
  <si>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</si>
  <si>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</si>
  <si>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</si>
  <si>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</si>
  <si>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</si>
  <si>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</si>
  <si>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</si>
  <si>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</si>
  <si>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</si>
  <si>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</si>
  <si>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</si>
  <si>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</si>
  <si>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</si>
  <si>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</si>
  <si>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</si>
  <si>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</si>
  <si>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</si>
  <si>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</si>
  <si>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</si>
  <si>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</si>
  <si>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</si>
  <si>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</si>
  <si>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</si>
  <si>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</si>
  <si>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</si>
  <si>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</si>
  <si>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</si>
  <si>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</si>
  <si>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</si>
  <si>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</si>
  <si>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</si>
  <si>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</si>
  <si>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</si>
  <si>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</si>
  <si>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</si>
  <si>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</si>
  <si>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</si>
  <si>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</si>
  <si>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</si>
  <si>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</si>
  <si>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</si>
  <si>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</si>
  <si>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</si>
  <si>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</si>
  <si>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</si>
  <si>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</si>
  <si>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</si>
  <si>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</si>
  <si>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</si>
  <si>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</si>
  <si>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</si>
  <si>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</si>
  <si>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</si>
  <si>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</si>
  <si>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</si>
  <si>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</si>
  <si>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</si>
  <si>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</si>
  <si>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</si>
  <si>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</si>
  <si>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</si>
  <si>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</si>
  <si>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</si>
  <si>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</si>
  <si>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</si>
  <si>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</si>
  <si>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</si>
  <si>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</si>
  <si>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</si>
  <si>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</si>
  <si>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</si>
  <si>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</si>
  <si>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</si>
  <si>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</si>
  <si>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</si>
  <si>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</si>
  <si>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</si>
  <si>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</si>
  <si>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</si>
  <si>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</si>
  <si>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</si>
  <si>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</si>
  <si>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</si>
  <si>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</si>
  <si>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</si>
  <si>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</si>
  <si>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</si>
  <si>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</si>
  <si>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</si>
  <si>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</si>
  <si>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</si>
  <si>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</si>
  <si>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</si>
  <si>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</si>
  <si>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</si>
  <si>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</si>
  <si>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</si>
  <si>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</si>
  <si>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</si>
  <si>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</si>
  <si>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</si>
  <si>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</si>
  <si>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</si>
  <si>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</si>
  <si>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</si>
  <si>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</si>
  <si>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</si>
  <si>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</si>
  <si>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</si>
  <si>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</si>
  <si>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</si>
  <si>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</si>
  <si>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</si>
  <si>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</si>
  <si>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</si>
  <si>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</si>
  <si>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</si>
  <si>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</si>
  <si>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</si>
  <si>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</si>
  <si>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</si>
  <si>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</si>
  <si>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</si>
  <si>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</si>
  <si>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</si>
  <si>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</si>
  <si>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</si>
  <si>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</si>
  <si>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</si>
  <si>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</si>
  <si>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</si>
  <si>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</si>
  <si>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</si>
  <si>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</si>
  <si>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</si>
  <si>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</si>
  <si>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</si>
  <si>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</si>
  <si>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</si>
  <si>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</si>
  <si>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</si>
  <si>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</si>
  <si>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</si>
  <si>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</si>
  <si>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</si>
  <si>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</si>
  <si>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</si>
  <si>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</si>
  <si>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</si>
  <si>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</si>
  <si>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</si>
  <si>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</si>
  <si>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</si>
  <si>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</si>
  <si>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</si>
  <si>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</si>
  <si>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</si>
  <si>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</si>
  <si>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</si>
  <si>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</si>
  <si>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транспортировку воды и транспортировку сточных вод на 2025-2027 гг. от 30.10.2024 № 03/3636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</si>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</sst>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3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9" borderId="12" xfId="0" applyFont="1" applyFill="1" applyBorder="1">
      <alignment horizontal="left" vertical="center" wrapText="1"/>
      <protection locked="0"/>
    </xf>
    <xf numFmtId="0" fontId="22" fillId="39" borderId="23" xfId="0" applyFont="1" applyFill="1" applyBorder="1">
      <alignment horizontal="left" vertical="center" wrapTex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223"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23"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37a1642-cda1-4ae3-a2fd-dfc55a35306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documents.html?clauseId=2941&amp;clauseInfoId=875480&amp;versioned=&amp;activeTab=1" TargetMode="External"/><Relationship Id="rId3" Type="http://schemas.openxmlformats.org/officeDocument/2006/relationships/hyperlink" Target="https://zakupki.gov.ru/223/clause/public/order-clause/info/actual-common-info.html?clauseId=2941&amp;clauseInfoId=708318"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B13CC-4411-EE7C-D0F2-D58F9139D6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84" width="5.421875" customWidth="1"/>
    <col min="2" max="2" style="2884" width="9.140625" customWidth="1"/>
    <col min="3" max="3" style="2884" width="16.421875" customWidth="1"/>
    <col min="4" max="25" style="2884" width="6.28125" customWidth="1"/>
    <col min="26" max="28" style="288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2BAAC-ED96-75A7-E7D1-3AC34ABAFD2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D70F4-8AE9-3EEF-7839-99676EF174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45595.549166666664</v>
      </c>
      <c r="W30" s="2266"/>
      <c r="X30" s="2266"/>
      <c r="Y30" s="2266"/>
      <c r="Z30" s="2266"/>
      <c r="AA30" s="2266"/>
      <c r="AB30" s="2266"/>
      <c r="AC30" s="328"/>
      <c r="AD30" s="2266" t="str">
        <f>IF(TITLE_DATE_PR_CHANGE="",IF(TITLE_DATE_PR="","",TITLE_DATE_PR),TITLE_DATE_PR_CHANGE)</f>
        <v>45595.549166666664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45595.549166666664</v>
      </c>
      <c r="W34" s="2266"/>
      <c r="X34" s="2266"/>
      <c r="Y34" s="2266"/>
      <c r="Z34" s="2266"/>
      <c r="AA34" s="2266"/>
      <c r="AB34" s="2266"/>
      <c r="AC34" s="328"/>
      <c r="AD34" s="2266" t="str">
        <f>IF(TITLE_DATE_PR_CHANGE="",IF(TITLE_DATE_PR="","",TITLE_DATE_PR),TITLE_DATE_PR_CHANGE)</f>
        <v>45595.549166666664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5133D-5B22-AD54-A98B-E42614C2CD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45595.549166666664</v>
      </c>
      <c r="W30" s="2266"/>
      <c r="X30" s="2266"/>
      <c r="Y30" s="2266"/>
      <c r="Z30" s="2266"/>
      <c r="AA30" s="2266"/>
      <c r="AB30" s="2266"/>
      <c r="AC30" s="328"/>
      <c r="AD30" s="2266" t="str">
        <f>IF(TITLE_DATE_PR_CHANGE="",IF(TITLE_DATE_PR="","",TITLE_DATE_PR),TITLE_DATE_PR_CHANGE)</f>
        <v>45595.549166666664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45595.549166666664</v>
      </c>
      <c r="W34" s="2266"/>
      <c r="X34" s="2266"/>
      <c r="Y34" s="2266"/>
      <c r="Z34" s="2266"/>
      <c r="AA34" s="2266"/>
      <c r="AB34" s="2266"/>
      <c r="AC34" s="328"/>
      <c r="AD34" s="2266" t="str">
        <f>IF(TITLE_DATE_PR_CHANGE="",IF(TITLE_DATE_PR="","",TITLE_DATE_PR),TITLE_DATE_PR_CHANGE)</f>
        <v>45595.549166666664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41B79-15A1-9E94-567F-CF01D4C4E7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45595.549166666664</v>
      </c>
      <c r="W30" s="2266"/>
      <c r="X30" s="2266"/>
      <c r="Y30" s="2266"/>
      <c r="Z30" s="2266"/>
      <c r="AA30" s="2266"/>
      <c r="AB30" s="2266"/>
      <c r="AC30" s="1637"/>
      <c r="AD30" s="2266" t="str">
        <f>IF(TITLE_DATE_PR_CHANGE="",IF(TITLE_DATE_PR="","",TITLE_DATE_PR),TITLE_DATE_PR_CHANGE)</f>
        <v>45595.549166666664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03/3636</v>
      </c>
      <c r="W31" s="2253"/>
      <c r="X31" s="2253"/>
      <c r="Y31" s="2253"/>
      <c r="Z31" s="2253"/>
      <c r="AA31" s="2253"/>
      <c r="AB31" s="2253"/>
      <c r="AC31" s="1637"/>
      <c r="AD31" s="2253" t="str">
        <f>IF(TITLE_NUMBER_PR_CHANGE="",IF(TITLE_NUMBER_PR="","",TITLE_NUMBER_PR),TITLE_NUMBER_PR_CHANGE)</f>
        <v>03/3636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45595.549166666664</v>
      </c>
      <c r="W34" s="2266"/>
      <c r="X34" s="2266"/>
      <c r="Y34" s="2266"/>
      <c r="Z34" s="2266"/>
      <c r="AA34" s="2266"/>
      <c r="AB34" s="2266"/>
      <c r="AC34" s="1637"/>
      <c r="AD34" s="2266" t="str">
        <f>IF(TITLE_DATE_PR_CHANGE="",IF(TITLE_DATE_PR="","",TITLE_DATE_PR),TITLE_DATE_PR_CHANGE)</f>
        <v>45595.549166666664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03/3636</v>
      </c>
      <c r="W35" s="2253"/>
      <c r="X35" s="2253"/>
      <c r="Y35" s="2253"/>
      <c r="Z35" s="2253"/>
      <c r="AA35" s="2253"/>
      <c r="AB35" s="2253"/>
      <c r="AC35" s="1637"/>
      <c r="AD35" s="2253" t="str">
        <f>IF(TITLE_NUMBER_PR_CHANGE="",IF(TITLE_NUMBER_PR="","",TITLE_NUMBER_PR),TITLE_NUMBER_PR_CHANGE)</f>
        <v>03/3636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30D0F-EEE6-1B86-F427-D9833D38A5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45595.549166666664</v>
      </c>
      <c r="W30" s="2266"/>
      <c r="X30" s="2266"/>
      <c r="Y30" s="2266"/>
      <c r="Z30" s="2266"/>
      <c r="AA30" s="2266"/>
      <c r="AB30" s="2266"/>
      <c r="AC30" s="1637"/>
      <c r="AD30" s="2266" t="str">
        <f>IF(TITLE_DATE_PR_CHANGE="",IF(TITLE_DATE_PR="","",TITLE_DATE_PR),TITLE_DATE_PR_CHANGE)</f>
        <v>45595.549166666664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03/3636</v>
      </c>
      <c r="W31" s="2253"/>
      <c r="X31" s="2253"/>
      <c r="Y31" s="2253"/>
      <c r="Z31" s="2253"/>
      <c r="AA31" s="2253"/>
      <c r="AB31" s="2253"/>
      <c r="AC31" s="1637"/>
      <c r="AD31" s="2253" t="str">
        <f>IF(TITLE_NUMBER_PR_CHANGE="",IF(TITLE_NUMBER_PR="","",TITLE_NUMBER_PR),TITLE_NUMBER_PR_CHANGE)</f>
        <v>03/3636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45595.549166666664</v>
      </c>
      <c r="W34" s="2266"/>
      <c r="X34" s="2266"/>
      <c r="Y34" s="2266"/>
      <c r="Z34" s="2266"/>
      <c r="AA34" s="2266"/>
      <c r="AB34" s="2266"/>
      <c r="AC34" s="1637"/>
      <c r="AD34" s="2266" t="str">
        <f>IF(TITLE_DATE_PR_CHANGE="",IF(TITLE_DATE_PR="","",TITLE_DATE_PR),TITLE_DATE_PR_CHANGE)</f>
        <v>45595.549166666664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03/3636</v>
      </c>
      <c r="W35" s="2253"/>
      <c r="X35" s="2253"/>
      <c r="Y35" s="2253"/>
      <c r="Z35" s="2253"/>
      <c r="AA35" s="2253"/>
      <c r="AB35" s="2253"/>
      <c r="AC35" s="1637"/>
      <c r="AD35" s="2253" t="str">
        <f>IF(TITLE_NUMBER_PR_CHANGE="",IF(TITLE_NUMBER_PR="","",TITLE_NUMBER_PR),TITLE_NUMBER_PR_CHANGE)</f>
        <v>03/3636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B3ECC-DC8B-6C24-F563-65E8CEA100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45595.549166666664</v>
      </c>
      <c r="W30" s="2266"/>
      <c r="X30" s="2266"/>
      <c r="Y30" s="2266"/>
      <c r="Z30" s="2266"/>
      <c r="AA30" s="2266"/>
      <c r="AB30" s="2266"/>
      <c r="AC30" s="328"/>
      <c r="AD30" s="2266" t="str">
        <f>IF(TITLE_DATE_PR_CHANGE="",IF(TITLE_DATE_PR="","",TITLE_DATE_PR),TITLE_DATE_PR_CHANGE)</f>
        <v>45595.549166666664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45595.549166666664</v>
      </c>
      <c r="W34" s="2266"/>
      <c r="X34" s="2266"/>
      <c r="Y34" s="2266"/>
      <c r="Z34" s="2266"/>
      <c r="AA34" s="2266"/>
      <c r="AB34" s="2266"/>
      <c r="AC34" s="328"/>
      <c r="AD34" s="2266" t="str">
        <f>IF(TITLE_DATE_PR_CHANGE="",IF(TITLE_DATE_PR="","",TITLE_DATE_PR),TITLE_DATE_PR_CHANGE)</f>
        <v>45595.549166666664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B4421-5063-E54F-16B9-01EF479DD5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45595.549166666664</v>
      </c>
      <c r="W30" s="2266"/>
      <c r="X30" s="2266"/>
      <c r="Y30" s="2266"/>
      <c r="Z30" s="2266"/>
      <c r="AA30" s="2266"/>
      <c r="AB30" s="2266"/>
      <c r="AC30" s="328"/>
      <c r="AD30" s="2266" t="str">
        <f>IF(TITLE_DATE_PR_CHANGE="",IF(TITLE_DATE_PR="","",TITLE_DATE_PR),TITLE_DATE_PR_CHANGE)</f>
        <v>45595.549166666664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45595.549166666664</v>
      </c>
      <c r="W34" s="2266"/>
      <c r="X34" s="2266"/>
      <c r="Y34" s="2266"/>
      <c r="Z34" s="2266"/>
      <c r="AA34" s="2266"/>
      <c r="AB34" s="2266"/>
      <c r="AC34" s="328"/>
      <c r="AD34" s="2266" t="str">
        <f>IF(TITLE_DATE_PR_CHANGE="",IF(TITLE_DATE_PR="","",TITLE_DATE_PR),TITLE_DATE_PR_CHANGE)</f>
        <v>45595.549166666664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9652C-DE3D-2BA4-86C9-0496736A3FF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45595.549166666664</v>
      </c>
      <c r="W30" s="2266"/>
      <c r="X30" s="2266"/>
      <c r="Y30" s="2266"/>
      <c r="Z30" s="2266"/>
      <c r="AA30" s="2266"/>
      <c r="AB30" s="2266"/>
      <c r="AC30" s="328"/>
      <c r="AD30" s="2266" t="str">
        <f>IF(TITLE_DATE_PR_CHANGE="",IF(TITLE_DATE_PR="","",TITLE_DATE_PR),TITLE_DATE_PR_CHANGE)</f>
        <v>45595.549166666664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45595.549166666664</v>
      </c>
      <c r="W34" s="2266"/>
      <c r="X34" s="2266"/>
      <c r="Y34" s="2266"/>
      <c r="Z34" s="2266"/>
      <c r="AA34" s="2266"/>
      <c r="AB34" s="2266"/>
      <c r="AC34" s="328"/>
      <c r="AD34" s="2266" t="str">
        <f>IF(TITLE_DATE_PR_CHANGE="",IF(TITLE_DATE_PR="","",TITLE_DATE_PR),TITLE_DATE_PR_CHANGE)</f>
        <v>45595.549166666664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90DB5-C669-F1B4-10FF-1534F58F113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45595.549166666664</v>
      </c>
      <c r="W30" s="2266"/>
      <c r="X30" s="2266"/>
      <c r="Y30" s="2266"/>
      <c r="Z30" s="2266"/>
      <c r="AA30" s="2266"/>
      <c r="AB30" s="2266"/>
      <c r="AC30" s="328"/>
      <c r="AD30" s="2266" t="str">
        <f>IF(TITLE_DATE_PR_CHANGE="",IF(TITLE_DATE_PR="","",TITLE_DATE_PR),TITLE_DATE_PR_CHANGE)</f>
        <v>45595.549166666664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45595.549166666664</v>
      </c>
      <c r="W34" s="2266"/>
      <c r="X34" s="2266"/>
      <c r="Y34" s="2266"/>
      <c r="Z34" s="2266"/>
      <c r="AA34" s="2266"/>
      <c r="AB34" s="2266"/>
      <c r="AC34" s="328"/>
      <c r="AD34" s="2266" t="str">
        <f>IF(TITLE_DATE_PR_CHANGE="",IF(TITLE_DATE_PR="","",TITLE_DATE_PR),TITLE_DATE_PR_CHANGE)</f>
        <v>45595.549166666664</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B5B7F-15BB-FFD8-34D8-92993E17886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240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241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45595.549166666664</v>
      </c>
      <c r="Y34" s="2266"/>
      <c r="Z34" s="2266"/>
      <c r="AA34" s="2266"/>
      <c r="AB34" s="2266"/>
      <c r="AC34" s="2266"/>
      <c r="AD34" s="2266"/>
      <c r="AE34" s="2266"/>
      <c r="AF34" s="328"/>
      <c r="AG34" s="2266" t="str">
        <f>IF(TITLE_DATE_PR_CHANGE="",IF(TITLE_DATE_PR="","",TITLE_DATE_PR),TITLE_DATE_PR_CHANGE)</f>
        <v>45595.549166666664</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03/3636</v>
      </c>
      <c r="Y35" s="2253"/>
      <c r="Z35" s="2253"/>
      <c r="AA35" s="2253"/>
      <c r="AB35" s="2253"/>
      <c r="AC35" s="2253"/>
      <c r="AD35" s="2253"/>
      <c r="AE35" s="2253"/>
      <c r="AF35" s="328"/>
      <c r="AG35" s="2253" t="str">
        <f>IF(TITLE_NUMBER_PR_CHANGE="",IF(TITLE_NUMBER_PR="","",TITLE_NUMBER_PR),TITLE_NUMBER_PR_CHANGE)</f>
        <v>03/3636</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45595.549166666664</v>
      </c>
      <c r="Y38" s="2266"/>
      <c r="Z38" s="2266"/>
      <c r="AA38" s="2266"/>
      <c r="AB38" s="2266"/>
      <c r="AC38" s="2266"/>
      <c r="AD38" s="2266"/>
      <c r="AE38" s="2266"/>
      <c r="AF38" s="328"/>
      <c r="AG38" s="2266" t="str">
        <f>IF(TITLE_DATE_PR_CHANGE="",IF(TITLE_DATE_PR="","",TITLE_DATE_PR),TITLE_DATE_PR_CHANGE)</f>
        <v>45595.549166666664</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03/3636</v>
      </c>
      <c r="Y39" s="2253"/>
      <c r="Z39" s="2253"/>
      <c r="AA39" s="2253"/>
      <c r="AB39" s="2253"/>
      <c r="AC39" s="2253"/>
      <c r="AD39" s="2253"/>
      <c r="AE39" s="2253"/>
      <c r="AF39" s="328"/>
      <c r="AG39" s="2253" t="str">
        <f>IF(TITLE_NUMBER_PR_CHANGE="",IF(TITLE_NUMBER_PR="","",TITLE_NUMBER_PR),TITLE_NUMBER_PR_CHANGE)</f>
        <v>03/3636</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136</v>
      </c>
      <c r="C47" s="1261" t="s">
        <v>137</v>
      </c>
      <c r="D47" s="1261" t="s">
        <v>138</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453</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240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241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242</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264E05-C33F-EBD5-38AF-AB2B8B1773B8}" mc:Ignorable="x14ac xr xr2 xr3">
  <sheetPr>
    <tabColor rgb="FFCCCCFF"/>
  </sheetPr>
  <dimension ref="A1:Q79"/>
  <sheetViews>
    <sheetView topLeftCell="C19" showGridLines="0" zoomScale="90" workbookViewId="0">
      <selection activeCell="I67" sqref="I6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45658.586168981485</v>
      </c>
      <c r="G11" s="79"/>
      <c r="H11" s="775" t="s">
        <v>22</v>
      </c>
      <c r="J11" s="878" t="s">
        <v>23</v>
      </c>
      <c r="Q11" s="76">
        <v>0</v>
      </c>
    </row>
    <row customHeight="1" ht="22.5">
      <c r="A12" s="2100"/>
      <c r="D12" s="77"/>
      <c r="E12" s="1167" t="s">
        <v>24</v>
      </c>
      <c r="F12" s="1734">
        <v>46752.58880787037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928">
        <v>45595.5471412037</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928">
        <v>45658.54888888889</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45408.58892361111</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928">
        <v>45595.549166666664</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929"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51">
      <c r="A64" s="789"/>
      <c r="B64" s="101"/>
      <c r="D64" s="84"/>
      <c r="E64" s="393" t="s">
        <v>69</v>
      </c>
      <c r="F64" s="2631" t="s">
        <v>70</v>
      </c>
      <c r="G64" s="79"/>
      <c r="Q64" s="76">
        <v>20</v>
      </c>
    </row>
    <row customHeight="1" ht="21">
      <c r="A65" s="789"/>
      <c r="B65" s="101"/>
      <c r="D65" s="84"/>
      <c r="E65" s="393" t="s">
        <v>71</v>
      </c>
      <c r="F65" s="2632"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FD23A4C-724B-E9C8-B52A-E9E34B1BEBE1}"/>
    <hyperlink ref="H17" location="Титульный!H9" display="Как заполнить?" tooltip="Помощь по работе с полями отчётной формы" xr:uid="{B55AF7DF-5AE9-BF82-B22E-7E4A4F5168ED}"/>
    <hyperlink ref="H39" location="Титульный!H9" display="Как заполнить?" tooltip="Помощь по работе с полями отчётной формы" xr:uid="{08FDDFEF-4E9F-CE06-BB4D-42AEEE9376CA}"/>
    <hyperlink ref="H62" location="Титульный!H9" display="Как заполнить?" tooltip="Помощь по работе с полями отчётной формы" xr:uid="{25283012-9F0E-FA4C-A4D9-68C0647DB729}"/>
    <hyperlink ref="F70" r:id="rId4" xr:uid="{209CDE77-FFB6-D59D-7A26-25FB6918A89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6D798-813E-9358-E929-4D6D9DDE5DB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240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241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45595.549166666664</v>
      </c>
      <c r="W31" s="2266"/>
      <c r="X31" s="2266"/>
      <c r="Y31" s="2266"/>
      <c r="Z31" s="2266"/>
      <c r="AA31" s="328"/>
      <c r="AB31" s="2266" t="str">
        <f>IF(TITLE_DATE_PR_CHANGE="",IF(TITLE_DATE_PR="","",TITLE_DATE_PR),TITLE_DATE_PR_CHANGE)</f>
        <v>45595.549166666664</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03/3636</v>
      </c>
      <c r="W32" s="2253"/>
      <c r="X32" s="2253"/>
      <c r="Y32" s="2253"/>
      <c r="Z32" s="2253"/>
      <c r="AA32" s="328"/>
      <c r="AB32" s="2253" t="str">
        <f>IF(TITLE_NUMBER_PR_CHANGE="",IF(TITLE_NUMBER_PR="","",TITLE_NUMBER_PR),TITLE_NUMBER_PR_CHANGE)</f>
        <v>03/3636</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45595.549166666664</v>
      </c>
      <c r="W35" s="2266"/>
      <c r="X35" s="2266"/>
      <c r="Y35" s="2266"/>
      <c r="Z35" s="2266"/>
      <c r="AA35" s="328"/>
      <c r="AB35" s="2266" t="str">
        <f>IF(TITLE_DATE_PR_CHANGE="",IF(TITLE_DATE_PR="","",TITLE_DATE_PR),TITLE_DATE_PR_CHANGE)</f>
        <v>45595.549166666664</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03/3636</v>
      </c>
      <c r="W36" s="2253"/>
      <c r="X36" s="2253"/>
      <c r="Y36" s="2253"/>
      <c r="Z36" s="2253"/>
      <c r="AA36" s="328"/>
      <c r="AB36" s="2253" t="str">
        <f>IF(TITLE_NUMBER_PR_CHANGE="",IF(TITLE_NUMBER_PR="","",TITLE_NUMBER_PR),TITLE_NUMBER_PR_CHANGE)</f>
        <v>03/3636</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481</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240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241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241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242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951E4-00A7-2E27-74EE-204B344C1B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45595.549166666664</v>
      </c>
      <c r="W28" s="2266"/>
      <c r="X28" s="2266"/>
      <c r="Y28" s="2266"/>
      <c r="Z28" s="2266"/>
      <c r="AA28" s="2266"/>
      <c r="AB28" s="328"/>
      <c r="AC28" s="2266" t="str">
        <f>IF(TITLE_DATE_PR_CHANGE="",IF(TITLE_DATE_PR="","",TITLE_DATE_PR),TITLE_DATE_PR_CHANGE)</f>
        <v>45595.549166666664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45595.549166666664</v>
      </c>
      <c r="W32" s="2266"/>
      <c r="X32" s="2266"/>
      <c r="Y32" s="2266"/>
      <c r="Z32" s="2266"/>
      <c r="AA32" s="2266"/>
      <c r="AB32" s="328"/>
      <c r="AC32" s="2266" t="str">
        <f>IF(TITLE_DATE_PR_CHANGE="",IF(TITLE_DATE_PR="","",TITLE_DATE_PR),TITLE_DATE_PR_CHANGE)</f>
        <v>45595.549166666664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496</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225</v>
      </c>
      <c r="B46" s="1365" t="s">
        <v>226</v>
      </c>
      <c r="C46" s="1365" t="s">
        <v>227</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496</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A78D8-F67D-DB3D-3F31-9C4663AE4C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45595.549166666664</v>
      </c>
      <c r="W28" s="2266"/>
      <c r="X28" s="2266"/>
      <c r="Y28" s="2266"/>
      <c r="Z28" s="2266"/>
      <c r="AA28" s="2266"/>
      <c r="AB28" s="328"/>
      <c r="AC28" s="2266" t="str">
        <f>IF(TITLE_DATE_PR_CHANGE="",IF(TITLE_DATE_PR="","",TITLE_DATE_PR),TITLE_DATE_PR_CHANGE)</f>
        <v>45595.549166666664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45595.549166666664</v>
      </c>
      <c r="W32" s="2266"/>
      <c r="X32" s="2266"/>
      <c r="Y32" s="2266"/>
      <c r="Z32" s="2266"/>
      <c r="AA32" s="2266"/>
      <c r="AB32" s="328"/>
      <c r="AC32" s="2266" t="str">
        <f>IF(TITLE_DATE_PR_CHANGE="",IF(TITLE_DATE_PR="","",TITLE_DATE_PR),TITLE_DATE_PR_CHANGE)</f>
        <v>45595.549166666664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230</v>
      </c>
      <c r="B46" s="1365" t="s">
        <v>231</v>
      </c>
      <c r="C46" s="1365" t="s">
        <v>232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CC11E-33CB-C60C-3496-9C003CAFBDA3}" mc:Ignorable="x14ac xr xr2 xr3">
  <sheetPr>
    <tabColor theme="6" tint="0.4"/>
  </sheetPr>
  <dimension ref="A1:BZ58"/>
  <sheetViews>
    <sheetView showGridLines="0" zoomScale="90" workbookViewId="0">
      <pane xSplit="28" ySplit="40" topLeftCell="AC41" activePane="bottomRight" state="frozen"/>
      <selection pane="bottomLeft" activeCell="A41" sqref="A41"/>
      <selection pane="topRight" activeCell="AC1" sqref="AC1"/>
      <selection pane="bottomRight" activeCell="T57" sqref="T57:BT57"/>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55" max="55" style="66" width="12.421875" customWidth="1"/>
    <col min="70" max="70" style="66" width="10.57421875" hidden="1"/>
    <col min="71" max="71" style="1637" width="4.00390625" customWidth="1"/>
    <col min="72" max="72" style="1637" width="115.00390625" customWidth="1"/>
    <col min="73" max="77" style="1644" width="10.00390625" customWidth="1"/>
    <col min="78" max="78" style="1637" width="10.57421875" hidden="1"/>
  </cols>
  <sheetData>
    <row customHeight="1" ht="22.5" hidden="1">
      <c r="X1" s="329"/>
      <c r="Y1" s="329"/>
      <c r="AE1" s="329"/>
      <c r="AF1" s="329"/>
      <c r="AJ1" s="1637"/>
      <c r="AK1" s="1637"/>
      <c r="AL1" s="1637"/>
      <c r="AM1" s="1637"/>
      <c r="AN1" s="1637"/>
      <c r="AO1" s="1637"/>
      <c r="AP1" s="1637"/>
      <c r="AQ1" s="1637"/>
      <c r="AR1" s="1637"/>
      <c r="AS1" s="1637"/>
      <c r="AT1" s="1637"/>
      <c r="AU1" s="1637"/>
      <c r="AV1" s="1637"/>
      <c r="AW1" s="1637"/>
      <c r="AX1" s="1637"/>
      <c r="AY1" s="1637"/>
      <c r="AZ1" s="1637"/>
      <c r="BA1" s="1637"/>
      <c r="BB1" s="1637"/>
      <c r="BC1" s="2885"/>
      <c r="BD1" s="1637"/>
      <c r="BE1" s="1637"/>
      <c r="BF1" s="1637"/>
      <c r="BG1" s="1637"/>
      <c r="BH1" s="1637"/>
      <c r="BI1" s="1637"/>
      <c r="BJ1" s="1637"/>
      <c r="BK1" s="1637"/>
      <c r="BL1" s="1637"/>
      <c r="BM1" s="1637"/>
      <c r="BN1" s="1637"/>
      <c r="BO1" s="1637"/>
      <c r="BP1" s="1637"/>
      <c r="BQ1" s="1637"/>
      <c r="BR1" s="2885"/>
      <c r="BZ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246"/>
      <c r="AQ2" s="2244"/>
      <c r="AR2" s="2245"/>
      <c r="AS2" s="2245"/>
      <c r="AT2" s="2245"/>
      <c r="AU2" s="2245"/>
      <c r="AV2" s="2245"/>
      <c r="AW2" s="2246"/>
      <c r="AX2" s="2244"/>
      <c r="AY2" s="2245"/>
      <c r="AZ2" s="2245"/>
      <c r="BA2" s="2245"/>
      <c r="BB2" s="2245"/>
      <c r="BC2" s="2886"/>
      <c r="BD2" s="2246"/>
      <c r="BE2" s="2244"/>
      <c r="BF2" s="2245"/>
      <c r="BG2" s="2245"/>
      <c r="BH2" s="2245"/>
      <c r="BI2" s="2245"/>
      <c r="BJ2" s="2245"/>
      <c r="BK2" s="2246"/>
      <c r="BL2" s="2244"/>
      <c r="BM2" s="2245"/>
      <c r="BN2" s="2245"/>
      <c r="BO2" s="2245"/>
      <c r="BP2" s="2245"/>
      <c r="BQ2" s="2245"/>
      <c r="BR2" s="2887"/>
      <c r="BS2" s="2246"/>
      <c r="BT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502"/>
      <c r="BW2" s="502" t="str">
        <f>IF(T2="","",T2)</f>
        <v>Наименование тарифа</v>
      </c>
      <c r="BX2" s="502"/>
      <c r="BY2" s="502"/>
      <c r="BZ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246"/>
      <c r="AQ3" s="2244"/>
      <c r="AR3" s="2245"/>
      <c r="AS3" s="2245"/>
      <c r="AT3" s="2245"/>
      <c r="AU3" s="2245"/>
      <c r="AV3" s="2245"/>
      <c r="AW3" s="2246"/>
      <c r="AX3" s="2244"/>
      <c r="AY3" s="2245"/>
      <c r="AZ3" s="2245"/>
      <c r="BA3" s="2245"/>
      <c r="BB3" s="2245"/>
      <c r="BC3" s="2886"/>
      <c r="BD3" s="2246"/>
      <c r="BE3" s="2244"/>
      <c r="BF3" s="2245"/>
      <c r="BG3" s="2245"/>
      <c r="BH3" s="2245"/>
      <c r="BI3" s="2245"/>
      <c r="BJ3" s="2245"/>
      <c r="BK3" s="2246"/>
      <c r="BL3" s="2244"/>
      <c r="BM3" s="2245"/>
      <c r="BN3" s="2245"/>
      <c r="BO3" s="2245"/>
      <c r="BP3" s="2245"/>
      <c r="BQ3" s="2245"/>
      <c r="BR3" s="2887"/>
      <c r="BS3" s="2246"/>
      <c r="BT3" s="1260" t="s">
        <v>402</v>
      </c>
      <c r="BV3" s="502"/>
      <c r="BW3" s="502" t="str">
        <f>IF(T3="","",T3)</f>
        <v>Территория действия тарифа</v>
      </c>
      <c r="BX3" s="502"/>
      <c r="BY3" s="502"/>
      <c r="BZ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246"/>
      <c r="AQ4" s="2244"/>
      <c r="AR4" s="2245"/>
      <c r="AS4" s="2245"/>
      <c r="AT4" s="2245"/>
      <c r="AU4" s="2245"/>
      <c r="AV4" s="2245"/>
      <c r="AW4" s="2246"/>
      <c r="AX4" s="2244"/>
      <c r="AY4" s="2245"/>
      <c r="AZ4" s="2245"/>
      <c r="BA4" s="2245"/>
      <c r="BB4" s="2245"/>
      <c r="BC4" s="2886"/>
      <c r="BD4" s="2246"/>
      <c r="BE4" s="2244"/>
      <c r="BF4" s="2245"/>
      <c r="BG4" s="2245"/>
      <c r="BH4" s="2245"/>
      <c r="BI4" s="2245"/>
      <c r="BJ4" s="2245"/>
      <c r="BK4" s="2246"/>
      <c r="BL4" s="2244"/>
      <c r="BM4" s="2245"/>
      <c r="BN4" s="2245"/>
      <c r="BO4" s="2245"/>
      <c r="BP4" s="2245"/>
      <c r="BQ4" s="2245"/>
      <c r="BR4" s="2887"/>
      <c r="BS4" s="2246"/>
      <c r="BT4" s="1260" t="s">
        <v>483</v>
      </c>
      <c r="BV4" s="502"/>
      <c r="BW4" s="502" t="str">
        <f>IF(T4="","",T4)</f>
        <v>Наименование централизованной системы холодного водоснабжения</v>
      </c>
      <c r="BX4" s="502"/>
      <c r="BY4" s="502"/>
      <c r="BZ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2"/>
      <c r="AK5" s="2353"/>
      <c r="AL5" s="2353"/>
      <c r="AM5" s="2353"/>
      <c r="AN5" s="2353"/>
      <c r="AO5" s="2353"/>
      <c r="AP5" s="2354"/>
      <c r="AQ5" s="2352"/>
      <c r="AR5" s="2353"/>
      <c r="AS5" s="2353"/>
      <c r="AT5" s="2353"/>
      <c r="AU5" s="2353"/>
      <c r="AV5" s="2353"/>
      <c r="AW5" s="2354"/>
      <c r="AX5" s="2352"/>
      <c r="AY5" s="2353"/>
      <c r="AZ5" s="2353"/>
      <c r="BA5" s="2353"/>
      <c r="BB5" s="2353"/>
      <c r="BC5" s="2888"/>
      <c r="BD5" s="2354"/>
      <c r="BE5" s="2352"/>
      <c r="BF5" s="2353"/>
      <c r="BG5" s="2353"/>
      <c r="BH5" s="2353"/>
      <c r="BI5" s="2353"/>
      <c r="BJ5" s="2353"/>
      <c r="BK5" s="2354"/>
      <c r="BL5" s="2352"/>
      <c r="BM5" s="2353"/>
      <c r="BN5" s="2353"/>
      <c r="BO5" s="2353"/>
      <c r="BP5" s="2353"/>
      <c r="BQ5" s="2353"/>
      <c r="BR5" s="2889"/>
      <c r="BS5" s="2357"/>
      <c r="BT5" s="1260" t="s">
        <v>485</v>
      </c>
      <c r="BV5" s="502"/>
      <c r="BW5" s="502" t="str">
        <f>IF(T5="","",T5)</f>
        <v>Наименование признака дифференциации</v>
      </c>
      <c r="BX5" s="502"/>
      <c r="BY5" s="502"/>
      <c r="BZ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249"/>
      <c r="AX6" s="2247"/>
      <c r="AY6" s="2248"/>
      <c r="AZ6" s="2248"/>
      <c r="BA6" s="2248"/>
      <c r="BB6" s="2248"/>
      <c r="BC6" s="2890"/>
      <c r="BD6" s="2249"/>
      <c r="BE6" s="2247"/>
      <c r="BF6" s="2248"/>
      <c r="BG6" s="2248"/>
      <c r="BH6" s="2248"/>
      <c r="BI6" s="2248"/>
      <c r="BJ6" s="2248"/>
      <c r="BK6" s="2249"/>
      <c r="BL6" s="2247"/>
      <c r="BM6" s="2248"/>
      <c r="BN6" s="2248"/>
      <c r="BO6" s="2248"/>
      <c r="BP6" s="2248"/>
      <c r="BQ6" s="2248"/>
      <c r="BR6" s="2891"/>
      <c r="BS6" s="2249"/>
      <c r="BT6" s="1309" t="s">
        <v>486</v>
      </c>
      <c r="BV6" s="502"/>
      <c r="BW6" s="502" t="str">
        <f>IF(T6="","",T6)</f>
        <v>Группа потребителей</v>
      </c>
      <c r="BX6" s="502"/>
      <c r="BY6" s="502"/>
      <c r="BZ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753"/>
      <c r="AK7" s="753"/>
      <c r="AL7" s="1259"/>
      <c r="AM7" s="2604"/>
      <c r="AN7" s="2109" t="s">
        <v>66</v>
      </c>
      <c r="AO7" s="2604"/>
      <c r="AP7" s="2109" t="s">
        <v>66</v>
      </c>
      <c r="AQ7" s="753"/>
      <c r="AR7" s="753"/>
      <c r="AS7" s="1259"/>
      <c r="AT7" s="2604"/>
      <c r="AU7" s="2109" t="s">
        <v>66</v>
      </c>
      <c r="AV7" s="2604"/>
      <c r="AW7" s="2109" t="s">
        <v>66</v>
      </c>
      <c r="AX7" s="753"/>
      <c r="AY7" s="753"/>
      <c r="AZ7" s="1259"/>
      <c r="BA7" s="2604"/>
      <c r="BB7" s="2109" t="s">
        <v>66</v>
      </c>
      <c r="BC7" s="2892"/>
      <c r="BD7" s="2109" t="s">
        <v>66</v>
      </c>
      <c r="BE7" s="753"/>
      <c r="BF7" s="753"/>
      <c r="BG7" s="1259"/>
      <c r="BH7" s="2604"/>
      <c r="BI7" s="2109" t="s">
        <v>66</v>
      </c>
      <c r="BJ7" s="2604"/>
      <c r="BK7" s="2109" t="s">
        <v>66</v>
      </c>
      <c r="BL7" s="753"/>
      <c r="BM7" s="753"/>
      <c r="BN7" s="1259"/>
      <c r="BO7" s="2604"/>
      <c r="BP7" s="2109" t="s">
        <v>66</v>
      </c>
      <c r="BQ7" s="2604"/>
      <c r="BR7" s="2893" t="s">
        <v>66</v>
      </c>
      <c r="BS7" s="1440"/>
      <c r="BT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3">
        <f>STRCHECKDATE(V8:BS8)</f>
      </c>
      <c r="BV7" s="502"/>
      <c r="BW7" s="502" t="str">
        <f>IF(T7="","",T7)</f>
        <v/>
      </c>
      <c r="BX7" s="502"/>
      <c r="BY7" s="502"/>
      <c r="BZ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327"/>
      <c r="AR8" s="327"/>
      <c r="AS8" s="330" t="str">
        <f>AT7&amp;"-"&amp;AV7</f>
        <v>-</v>
      </c>
      <c r="AT8" s="2311"/>
      <c r="AU8" s="2109"/>
      <c r="AV8" s="2311"/>
      <c r="AW8" s="2109"/>
      <c r="AX8" s="327"/>
      <c r="AY8" s="327"/>
      <c r="AZ8" s="330" t="str">
        <f>BA7&amp;"-"&amp;BC7</f>
        <v>-</v>
      </c>
      <c r="BA8" s="2311"/>
      <c r="BB8" s="2109"/>
      <c r="BC8" s="2894"/>
      <c r="BD8" s="2109"/>
      <c r="BE8" s="327"/>
      <c r="BF8" s="327"/>
      <c r="BG8" s="330" t="str">
        <f>BH7&amp;"-"&amp;BJ7</f>
        <v>-</v>
      </c>
      <c r="BH8" s="2311"/>
      <c r="BI8" s="2109"/>
      <c r="BJ8" s="2311"/>
      <c r="BK8" s="2109"/>
      <c r="BL8" s="327"/>
      <c r="BM8" s="327"/>
      <c r="BN8" s="330" t="str">
        <f>BO7&amp;"-"&amp;BQ7</f>
        <v>-</v>
      </c>
      <c r="BO8" s="2311"/>
      <c r="BP8" s="2109"/>
      <c r="BQ8" s="2311"/>
      <c r="BR8" s="2109"/>
      <c r="BS8" s="1441"/>
      <c r="BT8" s="2351"/>
      <c r="BV8" s="502"/>
      <c r="BW8" s="502" t="str">
        <f>IF(T8="","",T8)</f>
        <v/>
      </c>
      <c r="BX8" s="502"/>
      <c r="BY8" s="502"/>
      <c r="BZ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2673"/>
      <c r="AK9" s="2674"/>
      <c r="AL9" s="2675"/>
      <c r="AM9" s="2676"/>
      <c r="AN9" s="2677"/>
      <c r="AO9" s="2678"/>
      <c r="AP9" s="2679"/>
      <c r="AQ9" s="2680"/>
      <c r="AR9" s="2681"/>
      <c r="AS9" s="2682"/>
      <c r="AT9" s="2683"/>
      <c r="AU9" s="2684"/>
      <c r="AV9" s="2685"/>
      <c r="AW9" s="2686"/>
      <c r="AX9" s="2687"/>
      <c r="AY9" s="2688"/>
      <c r="AZ9" s="2689"/>
      <c r="BA9" s="2690"/>
      <c r="BB9" s="2691"/>
      <c r="BC9" s="2895"/>
      <c r="BD9" s="2693"/>
      <c r="BE9" s="2694"/>
      <c r="BF9" s="2695"/>
      <c r="BG9" s="2696"/>
      <c r="BH9" s="2697"/>
      <c r="BI9" s="2698"/>
      <c r="BJ9" s="2699"/>
      <c r="BK9" s="2700"/>
      <c r="BL9" s="2701"/>
      <c r="BM9" s="2702"/>
      <c r="BN9" s="2703"/>
      <c r="BO9" s="2704"/>
      <c r="BP9" s="2705"/>
      <c r="BQ9" s="2706"/>
      <c r="BR9" s="2896"/>
      <c r="BS9" s="369"/>
      <c r="BT9" s="1260" t="s">
        <v>488</v>
      </c>
      <c r="BV9" s="502"/>
      <c r="BW9" s="502" t="str">
        <f>IF(T9="","",T9)</f>
        <v>Добавить значение признака дифференциации</v>
      </c>
      <c r="BX9" s="502"/>
      <c r="BY9" s="502"/>
      <c r="BZ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2708"/>
      <c r="AK10" s="2709"/>
      <c r="AL10" s="2710"/>
      <c r="AM10" s="2711"/>
      <c r="AN10" s="2712"/>
      <c r="AO10" s="2713"/>
      <c r="AP10" s="2714"/>
      <c r="AQ10" s="2715"/>
      <c r="AR10" s="2716"/>
      <c r="AS10" s="2717"/>
      <c r="AT10" s="2718"/>
      <c r="AU10" s="2719"/>
      <c r="AV10" s="2720"/>
      <c r="AW10" s="2721"/>
      <c r="AX10" s="2722"/>
      <c r="AY10" s="2723"/>
      <c r="AZ10" s="2724"/>
      <c r="BA10" s="2725"/>
      <c r="BB10" s="2726"/>
      <c r="BC10" s="2897"/>
      <c r="BD10" s="2728"/>
      <c r="BE10" s="2729"/>
      <c r="BF10" s="2730"/>
      <c r="BG10" s="2731"/>
      <c r="BH10" s="2732"/>
      <c r="BI10" s="2733"/>
      <c r="BJ10" s="2734"/>
      <c r="BK10" s="2735"/>
      <c r="BL10" s="2736"/>
      <c r="BM10" s="2737"/>
      <c r="BN10" s="2738"/>
      <c r="BO10" s="2739"/>
      <c r="BP10" s="2740"/>
      <c r="BQ10" s="2741"/>
      <c r="BR10" s="2898"/>
      <c r="BS10" s="369"/>
      <c r="BT10" s="1442"/>
      <c r="BV10" s="502"/>
      <c r="BW10" s="502" t="str">
        <f>IF(T10="","",T10)</f>
        <v>Добавить группу потребителей</v>
      </c>
      <c r="BX10" s="502"/>
      <c r="BY10" s="502"/>
      <c r="BZ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2743"/>
      <c r="AK11" s="2744"/>
      <c r="AL11" s="2745"/>
      <c r="AM11" s="2746"/>
      <c r="AN11" s="2747"/>
      <c r="AO11" s="2748"/>
      <c r="AP11" s="2749"/>
      <c r="AQ11" s="2750"/>
      <c r="AR11" s="2751"/>
      <c r="AS11" s="2752"/>
      <c r="AT11" s="2753"/>
      <c r="AU11" s="2754"/>
      <c r="AV11" s="2755"/>
      <c r="AW11" s="2756"/>
      <c r="AX11" s="2757"/>
      <c r="AY11" s="2758"/>
      <c r="AZ11" s="2759"/>
      <c r="BA11" s="2760"/>
      <c r="BB11" s="2761"/>
      <c r="BC11" s="2899"/>
      <c r="BD11" s="2763"/>
      <c r="BE11" s="2764"/>
      <c r="BF11" s="2765"/>
      <c r="BG11" s="2766"/>
      <c r="BH11" s="2767"/>
      <c r="BI11" s="2768"/>
      <c r="BJ11" s="2769"/>
      <c r="BK11" s="2770"/>
      <c r="BL11" s="2771"/>
      <c r="BM11" s="2772"/>
      <c r="BN11" s="2773"/>
      <c r="BO11" s="2774"/>
      <c r="BP11" s="2775"/>
      <c r="BQ11" s="2776"/>
      <c r="BR11" s="2900"/>
      <c r="BS11" s="369"/>
      <c r="BT11" s="305"/>
      <c r="BV11" s="502"/>
      <c r="BW11" s="502" t="str">
        <f>IF(T11="","",T11)</f>
        <v>Добавить наименование признака дифференциации</v>
      </c>
      <c r="BX11" s="502"/>
      <c r="BY11" s="502"/>
      <c r="BZ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2901"/>
      <c r="BD12" s="1326"/>
      <c r="BE12" s="1326"/>
      <c r="BF12" s="1326"/>
      <c r="BG12" s="1326"/>
      <c r="BH12" s="1326"/>
      <c r="BI12" s="1326"/>
      <c r="BJ12" s="1326"/>
      <c r="BK12" s="1326"/>
      <c r="BL12" s="1326"/>
      <c r="BM12" s="1326"/>
      <c r="BN12" s="1326"/>
      <c r="BO12" s="1326"/>
      <c r="BP12" s="1326"/>
      <c r="BQ12" s="1326"/>
      <c r="BR12" s="2901"/>
      <c r="BS12" s="1326"/>
      <c r="BT12" s="1326"/>
      <c r="BV12" s="791"/>
      <c r="BW12" s="791" t="str">
        <f>IF(T12="","",T12)</f>
        <v>Добавить централизованную систему для дифференциации</v>
      </c>
      <c r="BX12" s="791"/>
      <c r="BY12" s="791"/>
      <c r="BZ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2901"/>
      <c r="BD13" s="1326"/>
      <c r="BE13" s="1326"/>
      <c r="BF13" s="1326"/>
      <c r="BG13" s="1326"/>
      <c r="BH13" s="1326"/>
      <c r="BI13" s="1326"/>
      <c r="BJ13" s="1326"/>
      <c r="BK13" s="1326"/>
      <c r="BL13" s="1326"/>
      <c r="BM13" s="1326"/>
      <c r="BN13" s="1326"/>
      <c r="BO13" s="1326"/>
      <c r="BP13" s="1326"/>
      <c r="BQ13" s="1326"/>
      <c r="BR13" s="2901"/>
      <c r="BS13" s="1326"/>
      <c r="BT13" s="1326"/>
      <c r="BV13" s="502"/>
      <c r="BW13" s="502" t="str">
        <f>IF(T13="","",T13)</f>
        <v>Добавить территорию для дифференциации</v>
      </c>
      <c r="BX13" s="502"/>
      <c r="BY13" s="502"/>
      <c r="BZ13" s="513">
        <v>0</v>
      </c>
    </row>
    <row customHeight="1" ht="14.25" hidden="1">
      <c r="AB14" s="329"/>
      <c r="AI14" s="329"/>
      <c r="AJ14" s="1637"/>
      <c r="AK14" s="1637"/>
      <c r="AL14" s="1637"/>
      <c r="AM14" s="1637"/>
      <c r="AN14" s="1637"/>
      <c r="AO14" s="1637"/>
      <c r="AP14" s="1637"/>
      <c r="AQ14" s="1637"/>
      <c r="AR14" s="1637"/>
      <c r="AS14" s="1637"/>
      <c r="AT14" s="1637"/>
      <c r="AU14" s="1637"/>
      <c r="AV14" s="1637"/>
      <c r="AW14" s="1637"/>
      <c r="AX14" s="1637"/>
      <c r="AY14" s="1637"/>
      <c r="AZ14" s="1637"/>
      <c r="BA14" s="1637"/>
      <c r="BB14" s="1637"/>
      <c r="BC14" s="2885"/>
      <c r="BD14" s="1637"/>
      <c r="BE14" s="1637"/>
      <c r="BF14" s="1637"/>
      <c r="BG14" s="1637"/>
      <c r="BH14" s="1637"/>
      <c r="BI14" s="1637"/>
      <c r="BJ14" s="1637"/>
      <c r="BK14" s="1637"/>
      <c r="BL14" s="1637"/>
      <c r="BM14" s="1637"/>
      <c r="BN14" s="1637"/>
      <c r="BO14" s="1637"/>
      <c r="BP14" s="1637"/>
      <c r="BQ14" s="1637"/>
      <c r="BR14" s="2885"/>
      <c r="BZ14" s="1157">
        <v>0</v>
      </c>
    </row>
    <row customHeight="1" ht="14.25" hidden="1">
      <c r="AC15" s="1362"/>
      <c r="AD15" s="1362"/>
      <c r="AE15" s="1363"/>
      <c r="AF15" s="2269"/>
      <c r="AG15" s="2270" t="s">
        <v>66</v>
      </c>
      <c r="AH15" s="2269"/>
      <c r="AI15" s="2270" t="s">
        <v>66</v>
      </c>
      <c r="AJ15" s="1637"/>
      <c r="AK15" s="1637"/>
      <c r="AL15" s="1637"/>
      <c r="AM15" s="1637"/>
      <c r="AN15" s="1637"/>
      <c r="AO15" s="1637"/>
      <c r="AP15" s="1637"/>
      <c r="AQ15" s="1637"/>
      <c r="AR15" s="1637"/>
      <c r="AS15" s="1637"/>
      <c r="AT15" s="1637"/>
      <c r="AU15" s="1637"/>
      <c r="AV15" s="1637"/>
      <c r="AW15" s="1637"/>
      <c r="AX15" s="1637"/>
      <c r="AY15" s="1637"/>
      <c r="AZ15" s="1637"/>
      <c r="BA15" s="1637"/>
      <c r="BB15" s="1637"/>
      <c r="BC15" s="2885"/>
      <c r="BD15" s="1637"/>
      <c r="BE15" s="1637"/>
      <c r="BF15" s="1637"/>
      <c r="BG15" s="1637"/>
      <c r="BH15" s="1637"/>
      <c r="BI15" s="1637"/>
      <c r="BJ15" s="1637"/>
      <c r="BK15" s="1637"/>
      <c r="BL15" s="1637"/>
      <c r="BM15" s="1637"/>
      <c r="BN15" s="1637"/>
      <c r="BO15" s="1637"/>
      <c r="BP15" s="1637"/>
      <c r="BQ15" s="1637"/>
      <c r="BR15" s="2885"/>
      <c r="BZ15" s="1157">
        <v>0</v>
      </c>
    </row>
    <row customHeight="1" ht="14.25" hidden="1">
      <c r="AC16" s="1362"/>
      <c r="AD16" s="1362"/>
      <c r="AE16" s="330" t="str">
        <f>AF15&amp;"-"&amp;AH15</f>
        <v>-</v>
      </c>
      <c r="AF16" s="2270"/>
      <c r="AG16" s="2270"/>
      <c r="AH16" s="2270"/>
      <c r="AI16" s="2270"/>
      <c r="AJ16" s="1637"/>
      <c r="AK16" s="1637"/>
      <c r="AL16" s="1637"/>
      <c r="AM16" s="1637"/>
      <c r="AN16" s="1637"/>
      <c r="AO16" s="1637"/>
      <c r="AP16" s="1637"/>
      <c r="AQ16" s="1637"/>
      <c r="AR16" s="1637"/>
      <c r="AS16" s="1637"/>
      <c r="AT16" s="1637"/>
      <c r="AU16" s="1637"/>
      <c r="AV16" s="1637"/>
      <c r="AW16" s="1637"/>
      <c r="AX16" s="1637"/>
      <c r="AY16" s="1637"/>
      <c r="AZ16" s="1637"/>
      <c r="BA16" s="1637"/>
      <c r="BB16" s="1637"/>
      <c r="BC16" s="2885"/>
      <c r="BD16" s="1637"/>
      <c r="BE16" s="1637"/>
      <c r="BF16" s="1637"/>
      <c r="BG16" s="1637"/>
      <c r="BH16" s="1637"/>
      <c r="BI16" s="1637"/>
      <c r="BJ16" s="1637"/>
      <c r="BK16" s="1637"/>
      <c r="BL16" s="1637"/>
      <c r="BM16" s="1637"/>
      <c r="BN16" s="1637"/>
      <c r="BO16" s="1637"/>
      <c r="BP16" s="1637"/>
      <c r="BQ16" s="1637"/>
      <c r="BR16" s="2885"/>
      <c r="BZ16" s="1157">
        <v>0</v>
      </c>
    </row>
    <row customHeight="1" ht="14.25" hidden="1">
      <c r="AI17" s="329"/>
      <c r="AJ17" s="1637"/>
      <c r="AK17" s="1637"/>
      <c r="AL17" s="1637"/>
      <c r="AM17" s="1637"/>
      <c r="AN17" s="1637"/>
      <c r="AO17" s="1637"/>
      <c r="AP17" s="1637"/>
      <c r="AQ17" s="1637"/>
      <c r="AR17" s="1637"/>
      <c r="AS17" s="1637"/>
      <c r="AT17" s="1637"/>
      <c r="AU17" s="1637"/>
      <c r="AV17" s="1637"/>
      <c r="AW17" s="1637"/>
      <c r="AX17" s="1637"/>
      <c r="AY17" s="1637"/>
      <c r="AZ17" s="1637"/>
      <c r="BA17" s="1637"/>
      <c r="BB17" s="1637"/>
      <c r="BC17" s="2885"/>
      <c r="BD17" s="1637"/>
      <c r="BE17" s="1637"/>
      <c r="BF17" s="1637"/>
      <c r="BG17" s="1637"/>
      <c r="BH17" s="1637"/>
      <c r="BI17" s="1637"/>
      <c r="BJ17" s="1637"/>
      <c r="BK17" s="1637"/>
      <c r="BL17" s="1637"/>
      <c r="BM17" s="1637"/>
      <c r="BN17" s="1637"/>
      <c r="BO17" s="1637"/>
      <c r="BP17" s="1637"/>
      <c r="BQ17" s="1637"/>
      <c r="BR17" s="2885"/>
      <c r="BZ17" s="1157">
        <v>0</v>
      </c>
    </row>
    <row s="1368" customFormat="1" customHeight="1" ht="22.5" hidden="1">
      <c r="L18" s="1449"/>
      <c r="M18" s="1364"/>
      <c r="N18" s="1364"/>
      <c r="O18" s="1369" t="s">
        <v>419</v>
      </c>
      <c r="P18" s="1364"/>
      <c r="Q18" s="1373"/>
      <c r="R18" s="1373"/>
      <c r="S18" s="731"/>
      <c r="Y18" s="1369"/>
      <c r="AA18" s="1369"/>
      <c r="AB18" s="1368"/>
      <c r="AF18" s="1369"/>
      <c r="AH18" s="1369"/>
      <c r="AI18" s="1368"/>
      <c r="AJ18" s="1368"/>
      <c r="AK18" s="1368"/>
      <c r="AL18" s="1368"/>
      <c r="AM18" s="1369"/>
      <c r="AN18" s="1368"/>
      <c r="AO18" s="1369"/>
      <c r="AP18" s="1368"/>
      <c r="AQ18" s="1368"/>
      <c r="AR18" s="1368"/>
      <c r="AS18" s="1368"/>
      <c r="AT18" s="1369"/>
      <c r="AU18" s="1368"/>
      <c r="AV18" s="1369"/>
      <c r="AW18" s="1368"/>
      <c r="AX18" s="1368"/>
      <c r="AY18" s="1368"/>
      <c r="AZ18" s="1368"/>
      <c r="BA18" s="1369"/>
      <c r="BB18" s="1368"/>
      <c r="BC18" s="2902"/>
      <c r="BD18" s="1368"/>
      <c r="BE18" s="1368"/>
      <c r="BF18" s="1368"/>
      <c r="BG18" s="1368"/>
      <c r="BH18" s="1369"/>
      <c r="BI18" s="1368"/>
      <c r="BJ18" s="1369"/>
      <c r="BK18" s="1368"/>
      <c r="BL18" s="1368"/>
      <c r="BM18" s="1368"/>
      <c r="BN18" s="1368"/>
      <c r="BO18" s="1369"/>
      <c r="BP18" s="1368"/>
      <c r="BQ18" s="1369"/>
      <c r="BR18" s="2903"/>
      <c r="BU18" s="513"/>
      <c r="BV18" s="513"/>
      <c r="BW18" s="513"/>
      <c r="BX18" s="513"/>
      <c r="BY18" s="513"/>
      <c r="BZ18" s="1162">
        <v>0</v>
      </c>
    </row>
    <row s="1368" customFormat="1" customHeight="1" ht="14.25" hidden="1">
      <c r="L19" s="1449"/>
      <c r="M19" s="1364"/>
      <c r="N19" s="1364"/>
      <c r="O19" s="1364"/>
      <c r="P19" s="1364"/>
      <c r="Q19" s="1373"/>
      <c r="R19" s="1373"/>
      <c r="S19" s="731"/>
      <c r="AB19" s="1368"/>
      <c r="AI19" s="1368"/>
      <c r="AJ19" s="1368"/>
      <c r="AK19" s="1368"/>
      <c r="AL19" s="1368"/>
      <c r="AM19" s="1368"/>
      <c r="AN19" s="1368"/>
      <c r="AO19" s="1368"/>
      <c r="AP19" s="1368"/>
      <c r="AQ19" s="1368"/>
      <c r="AR19" s="1368"/>
      <c r="AS19" s="1368"/>
      <c r="AT19" s="1368"/>
      <c r="AU19" s="1368"/>
      <c r="AV19" s="1368"/>
      <c r="AW19" s="1368"/>
      <c r="AX19" s="1368"/>
      <c r="AY19" s="1368"/>
      <c r="AZ19" s="1368"/>
      <c r="BA19" s="1368"/>
      <c r="BB19" s="1368"/>
      <c r="BC19" s="2903"/>
      <c r="BD19" s="1368"/>
      <c r="BE19" s="1368"/>
      <c r="BF19" s="1368"/>
      <c r="BG19" s="1368"/>
      <c r="BH19" s="1368"/>
      <c r="BI19" s="1368"/>
      <c r="BJ19" s="1368"/>
      <c r="BK19" s="1368"/>
      <c r="BL19" s="1368"/>
      <c r="BM19" s="1368"/>
      <c r="BN19" s="1368"/>
      <c r="BO19" s="1368"/>
      <c r="BP19" s="1368"/>
      <c r="BQ19" s="1368"/>
      <c r="BR19" s="2903"/>
      <c r="BU19" s="513"/>
      <c r="BV19" s="513"/>
      <c r="BW19" s="513"/>
      <c r="BX19" s="513"/>
      <c r="BY19" s="513"/>
      <c r="BZ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J20" s="1368"/>
      <c r="AK20" s="1368"/>
      <c r="AL20" s="1368"/>
      <c r="AM20" s="1368"/>
      <c r="AN20" s="1372" t="s">
        <v>422</v>
      </c>
      <c r="AO20" s="1368"/>
      <c r="AP20" s="1372" t="s">
        <v>423</v>
      </c>
      <c r="AQ20" s="1368"/>
      <c r="AR20" s="1368"/>
      <c r="AS20" s="1368"/>
      <c r="AT20" s="1368"/>
      <c r="AU20" s="1372" t="s">
        <v>422</v>
      </c>
      <c r="AV20" s="1368"/>
      <c r="AW20" s="1372" t="s">
        <v>423</v>
      </c>
      <c r="AX20" s="1368"/>
      <c r="AY20" s="1368"/>
      <c r="AZ20" s="1368"/>
      <c r="BA20" s="1368"/>
      <c r="BB20" s="1372" t="s">
        <v>422</v>
      </c>
      <c r="BC20" s="2903"/>
      <c r="BD20" s="1372" t="s">
        <v>423</v>
      </c>
      <c r="BE20" s="1368"/>
      <c r="BF20" s="1368"/>
      <c r="BG20" s="1368"/>
      <c r="BH20" s="1368"/>
      <c r="BI20" s="1372" t="s">
        <v>422</v>
      </c>
      <c r="BJ20" s="1368"/>
      <c r="BK20" s="1372" t="s">
        <v>423</v>
      </c>
      <c r="BL20" s="1368"/>
      <c r="BM20" s="1368"/>
      <c r="BN20" s="1368"/>
      <c r="BO20" s="1368"/>
      <c r="BP20" s="1372" t="s">
        <v>422</v>
      </c>
      <c r="BQ20" s="1368"/>
      <c r="BR20" s="2904" t="s">
        <v>423</v>
      </c>
      <c r="BZ20" s="1162">
        <v>0</v>
      </c>
    </row>
    <row customHeight="1" ht="14.25" hidden="1">
      <c r="O21" s="1366"/>
      <c r="AJ21" s="1637"/>
      <c r="AK21" s="1637"/>
      <c r="AL21" s="1637"/>
      <c r="AM21" s="1637"/>
      <c r="AN21" s="1637"/>
      <c r="AO21" s="1637"/>
      <c r="AP21" s="1637"/>
      <c r="AQ21" s="1637"/>
      <c r="AR21" s="1637"/>
      <c r="AS21" s="1637"/>
      <c r="AT21" s="1637"/>
      <c r="AU21" s="1637"/>
      <c r="AV21" s="1637"/>
      <c r="AW21" s="1637"/>
      <c r="AX21" s="1637"/>
      <c r="AY21" s="1637"/>
      <c r="AZ21" s="1637"/>
      <c r="BA21" s="1637"/>
      <c r="BB21" s="1637"/>
      <c r="BC21" s="2885"/>
      <c r="BD21" s="1637"/>
      <c r="BE21" s="1637"/>
      <c r="BF21" s="1637"/>
      <c r="BG21" s="1637"/>
      <c r="BH21" s="1637"/>
      <c r="BI21" s="1637"/>
      <c r="BJ21" s="1637"/>
      <c r="BK21" s="1637"/>
      <c r="BL21" s="1637"/>
      <c r="BM21" s="1637"/>
      <c r="BN21" s="1637"/>
      <c r="BO21" s="1637"/>
      <c r="BP21" s="1637"/>
      <c r="BQ21" s="1637"/>
      <c r="BR21" s="2885"/>
      <c r="BZ21" s="1157">
        <v>0</v>
      </c>
    </row>
    <row customHeight="1" ht="14.25" hidden="1">
      <c r="O22" s="1366"/>
      <c r="AJ22" s="1637"/>
      <c r="AK22" s="1637"/>
      <c r="AL22" s="1637"/>
      <c r="AM22" s="1637"/>
      <c r="AN22" s="1637"/>
      <c r="AO22" s="1637"/>
      <c r="AP22" s="1637"/>
      <c r="AQ22" s="1637"/>
      <c r="AR22" s="1637"/>
      <c r="AS22" s="1637"/>
      <c r="AT22" s="1637"/>
      <c r="AU22" s="1637"/>
      <c r="AV22" s="1637"/>
      <c r="AW22" s="1637"/>
      <c r="AX22" s="1637"/>
      <c r="AY22" s="1637"/>
      <c r="AZ22" s="1637"/>
      <c r="BA22" s="1637"/>
      <c r="BB22" s="1637"/>
      <c r="BC22" s="2885"/>
      <c r="BD22" s="1637"/>
      <c r="BE22" s="1637"/>
      <c r="BF22" s="1637"/>
      <c r="BG22" s="1637"/>
      <c r="BH22" s="1637"/>
      <c r="BI22" s="1637"/>
      <c r="BJ22" s="1637"/>
      <c r="BK22" s="1637"/>
      <c r="BL22" s="1637"/>
      <c r="BM22" s="1637"/>
      <c r="BN22" s="1637"/>
      <c r="BO22" s="1637"/>
      <c r="BP22" s="1637"/>
      <c r="BQ22" s="1637"/>
      <c r="BR22" s="2885"/>
      <c r="BZ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1637"/>
      <c r="AQ23" s="1637"/>
      <c r="AR23" s="1637"/>
      <c r="AS23" s="1637"/>
      <c r="AT23" s="1637"/>
      <c r="AU23" s="1637"/>
      <c r="AV23" s="1637"/>
      <c r="AW23" s="1637"/>
      <c r="AX23" s="1637"/>
      <c r="AY23" s="1637"/>
      <c r="AZ23" s="1637"/>
      <c r="BA23" s="1637"/>
      <c r="BB23" s="1637"/>
      <c r="BC23" s="2885"/>
      <c r="BD23" s="1637"/>
      <c r="BE23" s="1637"/>
      <c r="BF23" s="1637"/>
      <c r="BG23" s="1637"/>
      <c r="BH23" s="1637"/>
      <c r="BI23" s="1637"/>
      <c r="BJ23" s="1637"/>
      <c r="BK23" s="1637"/>
      <c r="BL23" s="1637"/>
      <c r="BM23" s="1637"/>
      <c r="BN23" s="1637"/>
      <c r="BO23" s="1637"/>
      <c r="BP23" s="1637"/>
      <c r="BQ23" s="1637"/>
      <c r="BR23" s="2885"/>
      <c r="BZ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250"/>
      <c r="AQ24" s="2250"/>
      <c r="AR24" s="2250"/>
      <c r="AS24" s="2250"/>
      <c r="AT24" s="2250"/>
      <c r="AU24" s="2250"/>
      <c r="AV24" s="2250"/>
      <c r="AW24" s="2250"/>
      <c r="AX24" s="2250"/>
      <c r="AY24" s="2250"/>
      <c r="AZ24" s="2250"/>
      <c r="BA24" s="2250"/>
      <c r="BB24" s="2250"/>
      <c r="BC24" s="2905"/>
      <c r="BD24" s="2250"/>
      <c r="BE24" s="2250"/>
      <c r="BF24" s="2250"/>
      <c r="BG24" s="2250"/>
      <c r="BH24" s="2250"/>
      <c r="BI24" s="2250"/>
      <c r="BJ24" s="2250"/>
      <c r="BK24" s="2250"/>
      <c r="BL24" s="2250"/>
      <c r="BM24" s="2250"/>
      <c r="BN24" s="2250"/>
      <c r="BO24" s="2250"/>
      <c r="BP24" s="2250"/>
      <c r="BQ24" s="2250"/>
      <c r="BR24" s="2905"/>
      <c r="BZ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251"/>
      <c r="AQ25" s="2251"/>
      <c r="AR25" s="2251"/>
      <c r="AS25" s="2251"/>
      <c r="AT25" s="2251"/>
      <c r="AU25" s="2251"/>
      <c r="AV25" s="2251"/>
      <c r="AW25" s="2251"/>
      <c r="AX25" s="2251"/>
      <c r="AY25" s="2251"/>
      <c r="AZ25" s="2251"/>
      <c r="BA25" s="2251"/>
      <c r="BB25" s="2251"/>
      <c r="BC25" s="2906"/>
      <c r="BD25" s="2251"/>
      <c r="BE25" s="2251"/>
      <c r="BF25" s="2251"/>
      <c r="BG25" s="2251"/>
      <c r="BH25" s="2251"/>
      <c r="BI25" s="2251"/>
      <c r="BJ25" s="2251"/>
      <c r="BK25" s="2251"/>
      <c r="BL25" s="2251"/>
      <c r="BM25" s="2251"/>
      <c r="BN25" s="2251"/>
      <c r="BO25" s="2251"/>
      <c r="BP25" s="2251"/>
      <c r="BQ25" s="2251"/>
      <c r="BR25" s="2906"/>
      <c r="BZ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2907"/>
      <c r="BD26" s="324"/>
      <c r="BE26" s="324"/>
      <c r="BF26" s="324"/>
      <c r="BG26" s="324"/>
      <c r="BH26" s="324"/>
      <c r="BI26" s="324"/>
      <c r="BJ26" s="324"/>
      <c r="BK26" s="324"/>
      <c r="BL26" s="324"/>
      <c r="BM26" s="324"/>
      <c r="BN26" s="324"/>
      <c r="BO26" s="324"/>
      <c r="BP26" s="324"/>
      <c r="BQ26" s="324"/>
      <c r="BR26" s="2907"/>
      <c r="BS26" s="511"/>
      <c r="BZ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2253" t="str">
        <f>IF(TITLE_NAME_OR_PR_CHANGE="",IF(TITLE_NAME_OR_PR="","",TITLE_NAME_OR_PR),TITLE_NAME_OR_PR_CHANGE)</f>
        <v/>
      </c>
      <c r="AK27" s="2253"/>
      <c r="AL27" s="2253"/>
      <c r="AM27" s="2253"/>
      <c r="AN27" s="2253"/>
      <c r="AO27" s="2253"/>
      <c r="AP27" s="1637"/>
      <c r="AQ27" s="2253" t="str">
        <f>IF(TITLE_NAME_OR_PR_CHANGE="",IF(TITLE_NAME_OR_PR="","",TITLE_NAME_OR_PR),TITLE_NAME_OR_PR_CHANGE)</f>
        <v/>
      </c>
      <c r="AR27" s="2253"/>
      <c r="AS27" s="2253"/>
      <c r="AT27" s="2253"/>
      <c r="AU27" s="2253"/>
      <c r="AV27" s="2253"/>
      <c r="AW27" s="1637"/>
      <c r="AX27" s="2253" t="str">
        <f>IF(TITLE_NAME_OR_PR_CHANGE="",IF(TITLE_NAME_OR_PR="","",TITLE_NAME_OR_PR),TITLE_NAME_OR_PR_CHANGE)</f>
        <v/>
      </c>
      <c r="AY27" s="2253"/>
      <c r="AZ27" s="2253"/>
      <c r="BA27" s="2253"/>
      <c r="BB27" s="2253"/>
      <c r="BC27" s="2908"/>
      <c r="BD27" s="1637"/>
      <c r="BE27" s="2253" t="str">
        <f>IF(TITLE_NAME_OR_PR_CHANGE="",IF(TITLE_NAME_OR_PR="","",TITLE_NAME_OR_PR),TITLE_NAME_OR_PR_CHANGE)</f>
        <v/>
      </c>
      <c r="BF27" s="2253"/>
      <c r="BG27" s="2253"/>
      <c r="BH27" s="2253"/>
      <c r="BI27" s="2253"/>
      <c r="BJ27" s="2253"/>
      <c r="BK27" s="1637"/>
      <c r="BL27" s="2253" t="str">
        <f>IF(TITLE_NAME_OR_PR_CHANGE="",IF(TITLE_NAME_OR_PR="","",TITLE_NAME_OR_PR),TITLE_NAME_OR_PR_CHANGE)</f>
        <v/>
      </c>
      <c r="BM27" s="2253"/>
      <c r="BN27" s="2253"/>
      <c r="BO27" s="2253"/>
      <c r="BP27" s="2253"/>
      <c r="BQ27" s="2253"/>
      <c r="BR27" s="2885"/>
      <c r="BS27" s="328"/>
      <c r="BT27" s="282"/>
      <c r="BU27" s="370"/>
      <c r="BV27" s="370"/>
      <c r="BW27" s="370"/>
      <c r="BX27" s="370"/>
      <c r="BY27" s="370"/>
      <c r="BZ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45595.549166666664</v>
      </c>
      <c r="W28" s="2266"/>
      <c r="X28" s="2266"/>
      <c r="Y28" s="2266"/>
      <c r="Z28" s="2266"/>
      <c r="AA28" s="2266"/>
      <c r="AB28" s="328"/>
      <c r="AC28" s="2266" t="str">
        <f>IF(TITLE_DATE_PR_CHANGE="",IF(TITLE_DATE_PR="","",TITLE_DATE_PR),TITLE_DATE_PR_CHANGE)</f>
        <v>45595.549166666664</v>
      </c>
      <c r="AD28" s="2266"/>
      <c r="AE28" s="2266"/>
      <c r="AF28" s="2266"/>
      <c r="AG28" s="2266"/>
      <c r="AH28" s="2266"/>
      <c r="AI28" s="328"/>
      <c r="AJ28" s="2266" t="str">
        <f>IF(TITLE_DATE_PR_CHANGE="",IF(TITLE_DATE_PR="","",TITLE_DATE_PR),TITLE_DATE_PR_CHANGE)</f>
        <v>45595.549166666664</v>
      </c>
      <c r="AK28" s="2266"/>
      <c r="AL28" s="2266"/>
      <c r="AM28" s="2266"/>
      <c r="AN28" s="2266"/>
      <c r="AO28" s="2266"/>
      <c r="AP28" s="1637"/>
      <c r="AQ28" s="2266" t="str">
        <f>IF(TITLE_DATE_PR_CHANGE="",IF(TITLE_DATE_PR="","",TITLE_DATE_PR),TITLE_DATE_PR_CHANGE)</f>
        <v>45595.549166666664</v>
      </c>
      <c r="AR28" s="2266"/>
      <c r="AS28" s="2266"/>
      <c r="AT28" s="2266"/>
      <c r="AU28" s="2266"/>
      <c r="AV28" s="2266"/>
      <c r="AW28" s="1637"/>
      <c r="AX28" s="2266" t="str">
        <f>IF(TITLE_DATE_PR_CHANGE="",IF(TITLE_DATE_PR="","",TITLE_DATE_PR),TITLE_DATE_PR_CHANGE)</f>
        <v>45595.549166666664</v>
      </c>
      <c r="AY28" s="2266"/>
      <c r="AZ28" s="2266"/>
      <c r="BA28" s="2266"/>
      <c r="BB28" s="2266"/>
      <c r="BC28" s="2909"/>
      <c r="BD28" s="1637"/>
      <c r="BE28" s="2266" t="str">
        <f>IF(TITLE_DATE_PR_CHANGE="",IF(TITLE_DATE_PR="","",TITLE_DATE_PR),TITLE_DATE_PR_CHANGE)</f>
        <v>45595.549166666664</v>
      </c>
      <c r="BF28" s="2266"/>
      <c r="BG28" s="2266"/>
      <c r="BH28" s="2266"/>
      <c r="BI28" s="2266"/>
      <c r="BJ28" s="2266"/>
      <c r="BK28" s="1637"/>
      <c r="BL28" s="2266" t="str">
        <f>IF(TITLE_DATE_PR_CHANGE="",IF(TITLE_DATE_PR="","",TITLE_DATE_PR),TITLE_DATE_PR_CHANGE)</f>
        <v>45595.549166666664</v>
      </c>
      <c r="BM28" s="2266"/>
      <c r="BN28" s="2266"/>
      <c r="BO28" s="2266"/>
      <c r="BP28" s="2266"/>
      <c r="BQ28" s="2266"/>
      <c r="BR28" s="2885"/>
      <c r="BS28" s="328"/>
      <c r="BT28" s="282"/>
      <c r="BU28" s="370"/>
      <c r="BV28" s="370"/>
      <c r="BW28" s="370"/>
      <c r="BX28" s="370"/>
      <c r="BY28" s="370"/>
      <c r="BZ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2253" t="str">
        <f>IF(TITLE_NUMBER_PR_CHANGE="",IF(TITLE_NUMBER_PR="","",TITLE_NUMBER_PR),TITLE_NUMBER_PR_CHANGE)</f>
        <v>03/3636</v>
      </c>
      <c r="AK29" s="2253"/>
      <c r="AL29" s="2253"/>
      <c r="AM29" s="2253"/>
      <c r="AN29" s="2253"/>
      <c r="AO29" s="2253"/>
      <c r="AP29" s="1637"/>
      <c r="AQ29" s="2253" t="str">
        <f>IF(TITLE_NUMBER_PR_CHANGE="",IF(TITLE_NUMBER_PR="","",TITLE_NUMBER_PR),TITLE_NUMBER_PR_CHANGE)</f>
        <v>03/3636</v>
      </c>
      <c r="AR29" s="2253"/>
      <c r="AS29" s="2253"/>
      <c r="AT29" s="2253"/>
      <c r="AU29" s="2253"/>
      <c r="AV29" s="2253"/>
      <c r="AW29" s="1637"/>
      <c r="AX29" s="2253" t="str">
        <f>IF(TITLE_NUMBER_PR_CHANGE="",IF(TITLE_NUMBER_PR="","",TITLE_NUMBER_PR),TITLE_NUMBER_PR_CHANGE)</f>
        <v>03/3636</v>
      </c>
      <c r="AY29" s="2253"/>
      <c r="AZ29" s="2253"/>
      <c r="BA29" s="2253"/>
      <c r="BB29" s="2253"/>
      <c r="BC29" s="2908"/>
      <c r="BD29" s="1637"/>
      <c r="BE29" s="2253" t="str">
        <f>IF(TITLE_NUMBER_PR_CHANGE="",IF(TITLE_NUMBER_PR="","",TITLE_NUMBER_PR),TITLE_NUMBER_PR_CHANGE)</f>
        <v>03/3636</v>
      </c>
      <c r="BF29" s="2253"/>
      <c r="BG29" s="2253"/>
      <c r="BH29" s="2253"/>
      <c r="BI29" s="2253"/>
      <c r="BJ29" s="2253"/>
      <c r="BK29" s="1637"/>
      <c r="BL29" s="2253" t="str">
        <f>IF(TITLE_NUMBER_PR_CHANGE="",IF(TITLE_NUMBER_PR="","",TITLE_NUMBER_PR),TITLE_NUMBER_PR_CHANGE)</f>
        <v>03/3636</v>
      </c>
      <c r="BM29" s="2253"/>
      <c r="BN29" s="2253"/>
      <c r="BO29" s="2253"/>
      <c r="BP29" s="2253"/>
      <c r="BQ29" s="2253"/>
      <c r="BR29" s="2885"/>
      <c r="BS29" s="328"/>
      <c r="BT29" s="282"/>
      <c r="BU29" s="370"/>
      <c r="BV29" s="370"/>
      <c r="BW29" s="370"/>
      <c r="BX29" s="370"/>
      <c r="BY29" s="370"/>
      <c r="BZ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2253" t="str">
        <f>IF(TITLE_IST_PUB_CHANGE="",IF(TITLE_IST_PUB="","",TITLE_IST_PUB),TITLE_IST_PUB_CHANGE)</f>
        <v/>
      </c>
      <c r="AK30" s="2253"/>
      <c r="AL30" s="2253"/>
      <c r="AM30" s="2253"/>
      <c r="AN30" s="2253"/>
      <c r="AO30" s="2253"/>
      <c r="AP30" s="1637"/>
      <c r="AQ30" s="2253" t="str">
        <f>IF(TITLE_IST_PUB_CHANGE="",IF(TITLE_IST_PUB="","",TITLE_IST_PUB),TITLE_IST_PUB_CHANGE)</f>
        <v/>
      </c>
      <c r="AR30" s="2253"/>
      <c r="AS30" s="2253"/>
      <c r="AT30" s="2253"/>
      <c r="AU30" s="2253"/>
      <c r="AV30" s="2253"/>
      <c r="AW30" s="1637"/>
      <c r="AX30" s="2253" t="str">
        <f>IF(TITLE_IST_PUB_CHANGE="",IF(TITLE_IST_PUB="","",TITLE_IST_PUB),TITLE_IST_PUB_CHANGE)</f>
        <v/>
      </c>
      <c r="AY30" s="2253"/>
      <c r="AZ30" s="2253"/>
      <c r="BA30" s="2253"/>
      <c r="BB30" s="2253"/>
      <c r="BC30" s="2908"/>
      <c r="BD30" s="1637"/>
      <c r="BE30" s="2253" t="str">
        <f>IF(TITLE_IST_PUB_CHANGE="",IF(TITLE_IST_PUB="","",TITLE_IST_PUB),TITLE_IST_PUB_CHANGE)</f>
        <v/>
      </c>
      <c r="BF30" s="2253"/>
      <c r="BG30" s="2253"/>
      <c r="BH30" s="2253"/>
      <c r="BI30" s="2253"/>
      <c r="BJ30" s="2253"/>
      <c r="BK30" s="1637"/>
      <c r="BL30" s="2253" t="str">
        <f>IF(TITLE_IST_PUB_CHANGE="",IF(TITLE_IST_PUB="","",TITLE_IST_PUB),TITLE_IST_PUB_CHANGE)</f>
        <v/>
      </c>
      <c r="BM30" s="2253"/>
      <c r="BN30" s="2253"/>
      <c r="BO30" s="2253"/>
      <c r="BP30" s="2253"/>
      <c r="BQ30" s="2253"/>
      <c r="BR30" s="2885"/>
      <c r="BS30" s="328"/>
      <c r="BT30" s="282"/>
      <c r="BU30" s="370"/>
      <c r="BV30" s="370"/>
      <c r="BW30" s="370"/>
      <c r="BX30" s="370"/>
      <c r="BY30" s="370"/>
      <c r="BZ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2907"/>
      <c r="BD31" s="324"/>
      <c r="BE31" s="324"/>
      <c r="BF31" s="324"/>
      <c r="BG31" s="324"/>
      <c r="BH31" s="324"/>
      <c r="BI31" s="324"/>
      <c r="BJ31" s="324"/>
      <c r="BK31" s="324"/>
      <c r="BL31" s="324"/>
      <c r="BM31" s="324"/>
      <c r="BN31" s="324"/>
      <c r="BO31" s="324"/>
      <c r="BP31" s="324"/>
      <c r="BQ31" s="324"/>
      <c r="BR31" s="2907"/>
      <c r="BS31" s="511"/>
      <c r="BZ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45595.549166666664</v>
      </c>
      <c r="W32" s="2266"/>
      <c r="X32" s="2266"/>
      <c r="Y32" s="2266"/>
      <c r="Z32" s="2266"/>
      <c r="AA32" s="2266"/>
      <c r="AB32" s="328"/>
      <c r="AC32" s="2266" t="str">
        <f>IF(TITLE_DATE_PR_CHANGE="",IF(TITLE_DATE_PR="","",TITLE_DATE_PR),TITLE_DATE_PR_CHANGE)</f>
        <v>45595.549166666664</v>
      </c>
      <c r="AD32" s="2266"/>
      <c r="AE32" s="2266"/>
      <c r="AF32" s="2266"/>
      <c r="AG32" s="2266"/>
      <c r="AH32" s="2266"/>
      <c r="AI32" s="328"/>
      <c r="AJ32" s="2266" t="str">
        <f>IF(TITLE_DATE_PR_CHANGE="",IF(TITLE_DATE_PR="","",TITLE_DATE_PR),TITLE_DATE_PR_CHANGE)</f>
        <v>45595.549166666664</v>
      </c>
      <c r="AK32" s="2266"/>
      <c r="AL32" s="2266"/>
      <c r="AM32" s="2266"/>
      <c r="AN32" s="2266"/>
      <c r="AO32" s="2266"/>
      <c r="AP32" s="1637"/>
      <c r="AQ32" s="2266" t="str">
        <f>IF(TITLE_DATE_PR_CHANGE="",IF(TITLE_DATE_PR="","",TITLE_DATE_PR),TITLE_DATE_PR_CHANGE)</f>
        <v>45595.549166666664</v>
      </c>
      <c r="AR32" s="2266"/>
      <c r="AS32" s="2266"/>
      <c r="AT32" s="2266"/>
      <c r="AU32" s="2266"/>
      <c r="AV32" s="2266"/>
      <c r="AW32" s="1637"/>
      <c r="AX32" s="2266" t="str">
        <f>IF(TITLE_DATE_PR_CHANGE="",IF(TITLE_DATE_PR="","",TITLE_DATE_PR),TITLE_DATE_PR_CHANGE)</f>
        <v>45595.549166666664</v>
      </c>
      <c r="AY32" s="2266"/>
      <c r="AZ32" s="2266"/>
      <c r="BA32" s="2266"/>
      <c r="BB32" s="2266"/>
      <c r="BC32" s="2909"/>
      <c r="BD32" s="1637"/>
      <c r="BE32" s="2266" t="str">
        <f>IF(TITLE_DATE_PR_CHANGE="",IF(TITLE_DATE_PR="","",TITLE_DATE_PR),TITLE_DATE_PR_CHANGE)</f>
        <v>45595.549166666664</v>
      </c>
      <c r="BF32" s="2266"/>
      <c r="BG32" s="2266"/>
      <c r="BH32" s="2266"/>
      <c r="BI32" s="2266"/>
      <c r="BJ32" s="2266"/>
      <c r="BK32" s="1637"/>
      <c r="BL32" s="2266" t="str">
        <f>IF(TITLE_DATE_PR_CHANGE="",IF(TITLE_DATE_PR="","",TITLE_DATE_PR),TITLE_DATE_PR_CHANGE)</f>
        <v>45595.549166666664</v>
      </c>
      <c r="BM32" s="2266"/>
      <c r="BN32" s="2266"/>
      <c r="BO32" s="2266"/>
      <c r="BP32" s="2266"/>
      <c r="BQ32" s="2266"/>
      <c r="BR32" s="2885"/>
      <c r="BS32" s="328"/>
      <c r="BT32" s="282"/>
      <c r="BU32" s="370"/>
      <c r="BV32" s="370"/>
      <c r="BW32" s="370"/>
      <c r="BX32" s="370"/>
      <c r="BY32" s="370"/>
      <c r="BZ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2253" t="str">
        <f>IF(TITLE_NUMBER_PR_CHANGE="",IF(TITLE_NUMBER_PR="","",TITLE_NUMBER_PR),TITLE_NUMBER_PR_CHANGE)</f>
        <v>03/3636</v>
      </c>
      <c r="AK33" s="2253"/>
      <c r="AL33" s="2253"/>
      <c r="AM33" s="2253"/>
      <c r="AN33" s="2253"/>
      <c r="AO33" s="2253"/>
      <c r="AP33" s="1637"/>
      <c r="AQ33" s="2253" t="str">
        <f>IF(TITLE_NUMBER_PR_CHANGE="",IF(TITLE_NUMBER_PR="","",TITLE_NUMBER_PR),TITLE_NUMBER_PR_CHANGE)</f>
        <v>03/3636</v>
      </c>
      <c r="AR33" s="2253"/>
      <c r="AS33" s="2253"/>
      <c r="AT33" s="2253"/>
      <c r="AU33" s="2253"/>
      <c r="AV33" s="2253"/>
      <c r="AW33" s="1637"/>
      <c r="AX33" s="2253" t="str">
        <f>IF(TITLE_NUMBER_PR_CHANGE="",IF(TITLE_NUMBER_PR="","",TITLE_NUMBER_PR),TITLE_NUMBER_PR_CHANGE)</f>
        <v>03/3636</v>
      </c>
      <c r="AY33" s="2253"/>
      <c r="AZ33" s="2253"/>
      <c r="BA33" s="2253"/>
      <c r="BB33" s="2253"/>
      <c r="BC33" s="2908"/>
      <c r="BD33" s="1637"/>
      <c r="BE33" s="2253" t="str">
        <f>IF(TITLE_NUMBER_PR_CHANGE="",IF(TITLE_NUMBER_PR="","",TITLE_NUMBER_PR),TITLE_NUMBER_PR_CHANGE)</f>
        <v>03/3636</v>
      </c>
      <c r="BF33" s="2253"/>
      <c r="BG33" s="2253"/>
      <c r="BH33" s="2253"/>
      <c r="BI33" s="2253"/>
      <c r="BJ33" s="2253"/>
      <c r="BK33" s="1637"/>
      <c r="BL33" s="2253" t="str">
        <f>IF(TITLE_NUMBER_PR_CHANGE="",IF(TITLE_NUMBER_PR="","",TITLE_NUMBER_PR),TITLE_NUMBER_PR_CHANGE)</f>
        <v>03/3636</v>
      </c>
      <c r="BM33" s="2253"/>
      <c r="BN33" s="2253"/>
      <c r="BO33" s="2253"/>
      <c r="BP33" s="2253"/>
      <c r="BQ33" s="2253"/>
      <c r="BR33" s="2885"/>
      <c r="BS33" s="328"/>
      <c r="BT33" s="282"/>
      <c r="BU33" s="370"/>
      <c r="BV33" s="370"/>
      <c r="BW33" s="370"/>
      <c r="BX33" s="370"/>
      <c r="BY33" s="370"/>
      <c r="BZ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J34" s="1637"/>
      <c r="AK34" s="1637"/>
      <c r="AL34" s="1637"/>
      <c r="AM34" s="1637"/>
      <c r="AN34" s="1637"/>
      <c r="AO34" s="1637"/>
      <c r="AP34" s="1644" t="s">
        <v>429</v>
      </c>
      <c r="AQ34" s="1637"/>
      <c r="AR34" s="1637"/>
      <c r="AS34" s="1637"/>
      <c r="AT34" s="1637"/>
      <c r="AU34" s="1637"/>
      <c r="AV34" s="1637"/>
      <c r="AW34" s="1644" t="s">
        <v>429</v>
      </c>
      <c r="AX34" s="1637"/>
      <c r="AY34" s="1637"/>
      <c r="AZ34" s="1637"/>
      <c r="BA34" s="1637"/>
      <c r="BB34" s="1637"/>
      <c r="BC34" s="2885"/>
      <c r="BD34" s="1644" t="s">
        <v>429</v>
      </c>
      <c r="BE34" s="1637"/>
      <c r="BF34" s="1637"/>
      <c r="BG34" s="1637"/>
      <c r="BH34" s="1637"/>
      <c r="BI34" s="1637"/>
      <c r="BJ34" s="1637"/>
      <c r="BK34" s="1644" t="s">
        <v>429</v>
      </c>
      <c r="BL34" s="1637"/>
      <c r="BM34" s="1637"/>
      <c r="BN34" s="1637"/>
      <c r="BO34" s="1637"/>
      <c r="BP34" s="1637"/>
      <c r="BQ34" s="1637"/>
      <c r="BR34" s="2910" t="s">
        <v>429</v>
      </c>
      <c r="BU34" s="370"/>
      <c r="BV34" s="370"/>
      <c r="BW34" s="370"/>
      <c r="BX34" s="370"/>
      <c r="BY34" s="370"/>
      <c r="BZ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498</v>
      </c>
      <c r="AK35" s="2254"/>
      <c r="AL35" s="2254"/>
      <c r="AM35" s="2254"/>
      <c r="AN35" s="2254"/>
      <c r="AO35" s="2254"/>
      <c r="AP35" s="2254"/>
      <c r="AQ35" s="2254" t="s">
        <v>498</v>
      </c>
      <c r="AR35" s="2254"/>
      <c r="AS35" s="2254"/>
      <c r="AT35" s="2254"/>
      <c r="AU35" s="2254"/>
      <c r="AV35" s="2254"/>
      <c r="AW35" s="2254"/>
      <c r="AX35" s="2254" t="s">
        <v>498</v>
      </c>
      <c r="AY35" s="2254"/>
      <c r="AZ35" s="2254"/>
      <c r="BA35" s="2254"/>
      <c r="BB35" s="2254"/>
      <c r="BC35" s="2911"/>
      <c r="BD35" s="2254"/>
      <c r="BE35" s="2254" t="s">
        <v>498</v>
      </c>
      <c r="BF35" s="2254"/>
      <c r="BG35" s="2254"/>
      <c r="BH35" s="2254"/>
      <c r="BI35" s="2254"/>
      <c r="BJ35" s="2254"/>
      <c r="BK35" s="2254"/>
      <c r="BL35" s="2254" t="s">
        <v>498</v>
      </c>
      <c r="BM35" s="2254"/>
      <c r="BN35" s="2254"/>
      <c r="BO35" s="2254"/>
      <c r="BP35" s="2254"/>
      <c r="BQ35" s="2254"/>
      <c r="BR35" s="2911"/>
      <c r="BZ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314" t="s">
        <v>304</v>
      </c>
      <c r="AK36" s="2314"/>
      <c r="AL36" s="2314"/>
      <c r="AM36" s="2314"/>
      <c r="AN36" s="2314"/>
      <c r="AO36" s="2314"/>
      <c r="AP36" s="2314"/>
      <c r="AQ36" s="2314" t="s">
        <v>304</v>
      </c>
      <c r="AR36" s="2314"/>
      <c r="AS36" s="2314"/>
      <c r="AT36" s="2314"/>
      <c r="AU36" s="2314"/>
      <c r="AV36" s="2314"/>
      <c r="AW36" s="2314"/>
      <c r="AX36" s="2314" t="s">
        <v>304</v>
      </c>
      <c r="AY36" s="2314"/>
      <c r="AZ36" s="2314"/>
      <c r="BA36" s="2314"/>
      <c r="BB36" s="2314"/>
      <c r="BC36" s="2912"/>
      <c r="BD36" s="2314"/>
      <c r="BE36" s="2314" t="s">
        <v>304</v>
      </c>
      <c r="BF36" s="2314"/>
      <c r="BG36" s="2314"/>
      <c r="BH36" s="2314"/>
      <c r="BI36" s="2314"/>
      <c r="BJ36" s="2314"/>
      <c r="BK36" s="2314"/>
      <c r="BL36" s="2314" t="s">
        <v>304</v>
      </c>
      <c r="BM36" s="2314"/>
      <c r="BN36" s="2314"/>
      <c r="BO36" s="2314"/>
      <c r="BP36" s="2314"/>
      <c r="BQ36" s="2314"/>
      <c r="BR36" s="2912"/>
      <c r="BS36" s="2129"/>
      <c r="BT36" s="2129"/>
      <c r="BZ36" s="1157"/>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401" t="s">
        <v>431</v>
      </c>
      <c r="AK37" s="2402"/>
      <c r="AL37" s="2402"/>
      <c r="AM37" s="2402"/>
      <c r="AN37" s="2402"/>
      <c r="AO37" s="2403"/>
      <c r="AP37" s="2279" t="s">
        <v>432</v>
      </c>
      <c r="AQ37" s="2401" t="s">
        <v>431</v>
      </c>
      <c r="AR37" s="2402"/>
      <c r="AS37" s="2402"/>
      <c r="AT37" s="2402"/>
      <c r="AU37" s="2402"/>
      <c r="AV37" s="2403"/>
      <c r="AW37" s="2279" t="s">
        <v>432</v>
      </c>
      <c r="AX37" s="2401" t="s">
        <v>431</v>
      </c>
      <c r="AY37" s="2402"/>
      <c r="AZ37" s="2402"/>
      <c r="BA37" s="2402"/>
      <c r="BB37" s="2402"/>
      <c r="BC37" s="2913"/>
      <c r="BD37" s="2279" t="s">
        <v>432</v>
      </c>
      <c r="BE37" s="2401" t="s">
        <v>431</v>
      </c>
      <c r="BF37" s="2402"/>
      <c r="BG37" s="2402"/>
      <c r="BH37" s="2402"/>
      <c r="BI37" s="2402"/>
      <c r="BJ37" s="2403"/>
      <c r="BK37" s="2279" t="s">
        <v>432</v>
      </c>
      <c r="BL37" s="2401" t="s">
        <v>431</v>
      </c>
      <c r="BM37" s="2402"/>
      <c r="BN37" s="2402"/>
      <c r="BO37" s="2402"/>
      <c r="BP37" s="2402"/>
      <c r="BQ37" s="2403"/>
      <c r="BR37" s="2914" t="s">
        <v>432</v>
      </c>
      <c r="BS37" s="2282" t="s">
        <v>434</v>
      </c>
      <c r="BT37" s="2129"/>
      <c r="BZ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62" t="s">
        <v>490</v>
      </c>
      <c r="AK38" s="2264" t="s">
        <v>437</v>
      </c>
      <c r="AL38" s="2265"/>
      <c r="AM38" s="2264" t="s">
        <v>438</v>
      </c>
      <c r="AN38" s="2271"/>
      <c r="AO38" s="2265"/>
      <c r="AP38" s="2280"/>
      <c r="AQ38" s="2262" t="s">
        <v>490</v>
      </c>
      <c r="AR38" s="2264" t="s">
        <v>437</v>
      </c>
      <c r="AS38" s="2265"/>
      <c r="AT38" s="2264" t="s">
        <v>438</v>
      </c>
      <c r="AU38" s="2271"/>
      <c r="AV38" s="2265"/>
      <c r="AW38" s="2280"/>
      <c r="AX38" s="2262" t="s">
        <v>490</v>
      </c>
      <c r="AY38" s="2264" t="s">
        <v>437</v>
      </c>
      <c r="AZ38" s="2265"/>
      <c r="BA38" s="2264" t="s">
        <v>438</v>
      </c>
      <c r="BB38" s="2271"/>
      <c r="BC38" s="2915"/>
      <c r="BD38" s="2280"/>
      <c r="BE38" s="2262" t="s">
        <v>490</v>
      </c>
      <c r="BF38" s="2264" t="s">
        <v>437</v>
      </c>
      <c r="BG38" s="2265"/>
      <c r="BH38" s="2264" t="s">
        <v>438</v>
      </c>
      <c r="BI38" s="2271"/>
      <c r="BJ38" s="2265"/>
      <c r="BK38" s="2280"/>
      <c r="BL38" s="2262" t="s">
        <v>490</v>
      </c>
      <c r="BM38" s="2264" t="s">
        <v>437</v>
      </c>
      <c r="BN38" s="2265"/>
      <c r="BO38" s="2264" t="s">
        <v>438</v>
      </c>
      <c r="BP38" s="2271"/>
      <c r="BQ38" s="2265"/>
      <c r="BR38" s="2916"/>
      <c r="BS38" s="2283"/>
      <c r="BT38" s="2129"/>
      <c r="BZ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62" t="s">
        <v>493</v>
      </c>
      <c r="AK39" s="2579" t="s">
        <v>494</v>
      </c>
      <c r="AL39" s="2579" t="s">
        <v>495</v>
      </c>
      <c r="AM39" s="2579" t="s">
        <v>448</v>
      </c>
      <c r="AN39" s="2272" t="s">
        <v>449</v>
      </c>
      <c r="AO39" s="2273"/>
      <c r="AP39" s="2281"/>
      <c r="AQ39" s="2262" t="s">
        <v>493</v>
      </c>
      <c r="AR39" s="2579" t="s">
        <v>494</v>
      </c>
      <c r="AS39" s="2579" t="s">
        <v>495</v>
      </c>
      <c r="AT39" s="2579" t="s">
        <v>448</v>
      </c>
      <c r="AU39" s="2272" t="s">
        <v>449</v>
      </c>
      <c r="AV39" s="2273"/>
      <c r="AW39" s="2281"/>
      <c r="AX39" s="2262" t="s">
        <v>493</v>
      </c>
      <c r="AY39" s="2579" t="s">
        <v>494</v>
      </c>
      <c r="AZ39" s="2579" t="s">
        <v>495</v>
      </c>
      <c r="BA39" s="2579" t="s">
        <v>448</v>
      </c>
      <c r="BB39" s="2272" t="s">
        <v>449</v>
      </c>
      <c r="BC39" s="2917"/>
      <c r="BD39" s="2281"/>
      <c r="BE39" s="2262" t="s">
        <v>493</v>
      </c>
      <c r="BF39" s="2579" t="s">
        <v>494</v>
      </c>
      <c r="BG39" s="2579" t="s">
        <v>495</v>
      </c>
      <c r="BH39" s="2579" t="s">
        <v>448</v>
      </c>
      <c r="BI39" s="2272" t="s">
        <v>449</v>
      </c>
      <c r="BJ39" s="2273"/>
      <c r="BK39" s="2281"/>
      <c r="BL39" s="2262" t="s">
        <v>493</v>
      </c>
      <c r="BM39" s="2579" t="s">
        <v>494</v>
      </c>
      <c r="BN39" s="2579" t="s">
        <v>495</v>
      </c>
      <c r="BO39" s="2579" t="s">
        <v>448</v>
      </c>
      <c r="BP39" s="2272" t="s">
        <v>449</v>
      </c>
      <c r="BQ39" s="2273"/>
      <c r="BR39" s="2918"/>
      <c r="BS39" s="2284"/>
      <c r="BT39" s="2129"/>
      <c r="BZ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2274">
        <f>OFFSET(AJ40,0,-1)+1</f>
        <v>15</v>
      </c>
      <c r="AK40" s="2274">
        <f>OFFSET(AK40,0,-1)+1</f>
        <v>16</v>
      </c>
      <c r="AL40" s="2274">
        <f>OFFSET(AL40,0,-1)+1</f>
        <v>17</v>
      </c>
      <c r="AM40" s="2274">
        <f>OFFSET(AM40,0,-1)+1</f>
        <v>18</v>
      </c>
      <c r="AN40" s="2274">
        <f>OFFSET(AN40,0,-1)+1</f>
        <v>19</v>
      </c>
      <c r="AO40" s="2274"/>
      <c r="AP40" s="2274">
        <f>OFFSET(AP40,0,-2)+1</f>
        <v>20</v>
      </c>
      <c r="AQ40" s="2274">
        <f>OFFSET(AQ40,0,-1)+1</f>
        <v>21</v>
      </c>
      <c r="AR40" s="2274">
        <f>OFFSET(AR40,0,-1)+1</f>
        <v>22</v>
      </c>
      <c r="AS40" s="2274">
        <f>OFFSET(AS40,0,-1)+1</f>
        <v>23</v>
      </c>
      <c r="AT40" s="2274">
        <f>OFFSET(AT40,0,-1)+1</f>
        <v>24</v>
      </c>
      <c r="AU40" s="2274">
        <f>OFFSET(AU40,0,-1)+1</f>
        <v>25</v>
      </c>
      <c r="AV40" s="2274"/>
      <c r="AW40" s="2274">
        <f>OFFSET(AW40,0,-2)+1</f>
        <v>26</v>
      </c>
      <c r="AX40" s="2274">
        <f>OFFSET(AX40,0,-1)+1</f>
        <v>27</v>
      </c>
      <c r="AY40" s="2274">
        <f>OFFSET(AY40,0,-1)+1</f>
        <v>28</v>
      </c>
      <c r="AZ40" s="2274">
        <f>OFFSET(AZ40,0,-1)+1</f>
        <v>29</v>
      </c>
      <c r="BA40" s="2274">
        <f>OFFSET(BA40,0,-1)+1</f>
        <v>30</v>
      </c>
      <c r="BB40" s="2274">
        <f>OFFSET(BB40,0,-1)+1</f>
        <v>31</v>
      </c>
      <c r="BC40" s="2919"/>
      <c r="BD40" s="2274">
        <f>OFFSET(BD40,0,-2)+1</f>
        <v>32</v>
      </c>
      <c r="BE40" s="2274">
        <f>OFFSET(BE40,0,-1)+1</f>
        <v>33</v>
      </c>
      <c r="BF40" s="2274">
        <f>OFFSET(BF40,0,-1)+1</f>
        <v>34</v>
      </c>
      <c r="BG40" s="2274">
        <f>OFFSET(BG40,0,-1)+1</f>
        <v>35</v>
      </c>
      <c r="BH40" s="2274">
        <f>OFFSET(BH40,0,-1)+1</f>
        <v>36</v>
      </c>
      <c r="BI40" s="2274">
        <f>OFFSET(BI40,0,-1)+1</f>
        <v>37</v>
      </c>
      <c r="BJ40" s="2274"/>
      <c r="BK40" s="2274">
        <f>OFFSET(BK40,0,-2)+1</f>
        <v>38</v>
      </c>
      <c r="BL40" s="2274">
        <f>OFFSET(BL40,0,-1)+1</f>
        <v>39</v>
      </c>
      <c r="BM40" s="2274">
        <f>OFFSET(BM40,0,-1)+1</f>
        <v>40</v>
      </c>
      <c r="BN40" s="2274">
        <f>OFFSET(BN40,0,-1)+1</f>
        <v>41</v>
      </c>
      <c r="BO40" s="2274">
        <f>OFFSET(BO40,0,-1)+1</f>
        <v>42</v>
      </c>
      <c r="BP40" s="2274">
        <f>OFFSET(BP40,0,-1)+1</f>
        <v>43</v>
      </c>
      <c r="BQ40" s="2274"/>
      <c r="BR40" s="2919">
        <f>OFFSET(BR40,0,-2)+1</f>
        <v>44</v>
      </c>
      <c r="BS40" s="1247">
        <f>OFFSET(BS40,0,-1)</f>
        <v>44</v>
      </c>
      <c r="BT40" s="1453">
        <f>OFFSET(BT40,0,-1)+1</f>
        <v>45</v>
      </c>
      <c r="BU40" s="513"/>
      <c r="BV40" s="513"/>
      <c r="BW40" s="513"/>
      <c r="BX40" s="513"/>
      <c r="BY40" s="513"/>
      <c r="BZ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1</v>
      </c>
      <c r="T41" s="300" t="s">
        <v>124</v>
      </c>
      <c r="U41" s="302"/>
      <c r="V41" s="2244"/>
      <c r="W41" s="2245"/>
      <c r="X41" s="2245"/>
      <c r="Y41" s="2245"/>
      <c r="Z41" s="2245"/>
      <c r="AA41" s="2245"/>
      <c r="AB41" s="2246"/>
      <c r="AC41" s="2244" t="str">
        <f>INDEX(PT_DIFFERENTIATION_NTAR,MATCH(A41,PT_DIFFERENTIATION_NTAR_ID,0))</f>
        <v>Транспортировка воды</v>
      </c>
      <c r="AD41" s="2245"/>
      <c r="AE41" s="2245"/>
      <c r="AF41" s="2245"/>
      <c r="AG41" s="2245"/>
      <c r="AH41" s="2245"/>
      <c r="AI41" s="2245"/>
      <c r="AJ41" s="2244"/>
      <c r="AK41" s="2245"/>
      <c r="AL41" s="2245"/>
      <c r="AM41" s="2245"/>
      <c r="AN41" s="2245"/>
      <c r="AO41" s="2245"/>
      <c r="AP41" s="2246"/>
      <c r="AQ41" s="2244"/>
      <c r="AR41" s="2245"/>
      <c r="AS41" s="2245"/>
      <c r="AT41" s="2245"/>
      <c r="AU41" s="2245"/>
      <c r="AV41" s="2245"/>
      <c r="AW41" s="2246"/>
      <c r="AX41" s="2244"/>
      <c r="AY41" s="2245"/>
      <c r="AZ41" s="2245"/>
      <c r="BA41" s="2245"/>
      <c r="BB41" s="2245"/>
      <c r="BC41" s="2886"/>
      <c r="BD41" s="2246"/>
      <c r="BE41" s="2244"/>
      <c r="BF41" s="2245"/>
      <c r="BG41" s="2245"/>
      <c r="BH41" s="2245"/>
      <c r="BI41" s="2245"/>
      <c r="BJ41" s="2245"/>
      <c r="BK41" s="2246"/>
      <c r="BL41" s="2244"/>
      <c r="BM41" s="2245"/>
      <c r="BN41" s="2245"/>
      <c r="BO41" s="2245"/>
      <c r="BP41" s="2245"/>
      <c r="BQ41" s="2245"/>
      <c r="BR41" s="2887"/>
      <c r="BS41" s="2246"/>
      <c r="BT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502"/>
      <c r="BW41" s="502" t="str">
        <f>IF(T41="","",T41)</f>
        <v>Наименование тарифа</v>
      </c>
      <c r="BX41" s="502"/>
      <c r="BY41" s="502"/>
      <c r="BZ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1.1</v>
      </c>
      <c r="T42" s="310" t="s">
        <v>401</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246"/>
      <c r="AQ42" s="2244"/>
      <c r="AR42" s="2245"/>
      <c r="AS42" s="2245"/>
      <c r="AT42" s="2245"/>
      <c r="AU42" s="2245"/>
      <c r="AV42" s="2245"/>
      <c r="AW42" s="2246"/>
      <c r="AX42" s="2244"/>
      <c r="AY42" s="2245"/>
      <c r="AZ42" s="2245"/>
      <c r="BA42" s="2245"/>
      <c r="BB42" s="2245"/>
      <c r="BC42" s="2886"/>
      <c r="BD42" s="2246"/>
      <c r="BE42" s="2244"/>
      <c r="BF42" s="2245"/>
      <c r="BG42" s="2245"/>
      <c r="BH42" s="2245"/>
      <c r="BI42" s="2245"/>
      <c r="BJ42" s="2245"/>
      <c r="BK42" s="2246"/>
      <c r="BL42" s="2244"/>
      <c r="BM42" s="2245"/>
      <c r="BN42" s="2245"/>
      <c r="BO42" s="2245"/>
      <c r="BP42" s="2245"/>
      <c r="BQ42" s="2245"/>
      <c r="BR42" s="2887"/>
      <c r="BS42" s="2246"/>
      <c r="BT42" s="1260" t="s">
        <v>402</v>
      </c>
      <c r="BV42" s="502"/>
      <c r="BW42" s="502" t="str">
        <f>IF(T42="","",T42)</f>
        <v>Территория действия тарифа</v>
      </c>
      <c r="BX42" s="502"/>
      <c r="BY42" s="502"/>
      <c r="BZ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1.1.1</v>
      </c>
      <c r="T43" s="311" t="s">
        <v>482</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246"/>
      <c r="AQ43" s="2244"/>
      <c r="AR43" s="2245"/>
      <c r="AS43" s="2245"/>
      <c r="AT43" s="2245"/>
      <c r="AU43" s="2245"/>
      <c r="AV43" s="2245"/>
      <c r="AW43" s="2246"/>
      <c r="AX43" s="2244"/>
      <c r="AY43" s="2245"/>
      <c r="AZ43" s="2245"/>
      <c r="BA43" s="2245"/>
      <c r="BB43" s="2245"/>
      <c r="BC43" s="2886"/>
      <c r="BD43" s="2246"/>
      <c r="BE43" s="2244"/>
      <c r="BF43" s="2245"/>
      <c r="BG43" s="2245"/>
      <c r="BH43" s="2245"/>
      <c r="BI43" s="2245"/>
      <c r="BJ43" s="2245"/>
      <c r="BK43" s="2246"/>
      <c r="BL43" s="2244"/>
      <c r="BM43" s="2245"/>
      <c r="BN43" s="2245"/>
      <c r="BO43" s="2245"/>
      <c r="BP43" s="2245"/>
      <c r="BQ43" s="2245"/>
      <c r="BR43" s="2887"/>
      <c r="BS43" s="2246"/>
      <c r="BT43" s="1260" t="s">
        <v>483</v>
      </c>
      <c r="BV43" s="502"/>
      <c r="BW43" s="502" t="str">
        <f>IF(T43="","",T43)</f>
        <v>Наименование централизованной системы холодного водоснабжения</v>
      </c>
      <c r="BX43" s="502"/>
      <c r="BY43" s="502"/>
      <c r="BZ43" s="1157">
        <v>23</v>
      </c>
    </row>
    <row customHeight="1" ht="24">
      <c r="A44" s="1365" t="s">
        <v>237</v>
      </c>
      <c r="B44" s="1365" t="s">
        <v>238</v>
      </c>
      <c r="C44" s="1365" t="s">
        <v>239</v>
      </c>
      <c r="D44" s="1365" t="s">
        <v>499</v>
      </c>
      <c r="E44" s="2261"/>
      <c r="F44" s="2261"/>
      <c r="G44" s="2261"/>
      <c r="H44" s="2261"/>
      <c r="I44" s="2258" t="str">
        <f>S43&amp;".1"</f>
        <v>1.1.1.1</v>
      </c>
      <c r="J44" s="1365"/>
      <c r="K44" s="1365"/>
      <c r="L44" s="1366"/>
      <c r="P44" s="2259">
        <v>1</v>
      </c>
      <c r="Q44" s="1452"/>
      <c r="R44" s="358"/>
      <c r="S44" s="1459" t="str">
        <f>$I44</f>
        <v>1.1.1.1</v>
      </c>
      <c r="T44" s="287" t="s">
        <v>484</v>
      </c>
      <c r="U44" s="302"/>
      <c r="V44" s="2352"/>
      <c r="W44" s="2353"/>
      <c r="X44" s="2353"/>
      <c r="Y44" s="2353"/>
      <c r="Z44" s="2353"/>
      <c r="AA44" s="2353"/>
      <c r="AB44" s="2354"/>
      <c r="AC44" s="2355"/>
      <c r="AD44" s="2356"/>
      <c r="AE44" s="2356"/>
      <c r="AF44" s="2356"/>
      <c r="AG44" s="2356"/>
      <c r="AH44" s="2356"/>
      <c r="AI44" s="2356"/>
      <c r="AJ44" s="2352"/>
      <c r="AK44" s="2353"/>
      <c r="AL44" s="2353"/>
      <c r="AM44" s="2353"/>
      <c r="AN44" s="2353"/>
      <c r="AO44" s="2353"/>
      <c r="AP44" s="2354"/>
      <c r="AQ44" s="2352"/>
      <c r="AR44" s="2353"/>
      <c r="AS44" s="2353"/>
      <c r="AT44" s="2353"/>
      <c r="AU44" s="2353"/>
      <c r="AV44" s="2353"/>
      <c r="AW44" s="2354"/>
      <c r="AX44" s="2352"/>
      <c r="AY44" s="2353"/>
      <c r="AZ44" s="2353"/>
      <c r="BA44" s="2353"/>
      <c r="BB44" s="2353"/>
      <c r="BC44" s="2888"/>
      <c r="BD44" s="2354"/>
      <c r="BE44" s="2352"/>
      <c r="BF44" s="2353"/>
      <c r="BG44" s="2353"/>
      <c r="BH44" s="2353"/>
      <c r="BI44" s="2353"/>
      <c r="BJ44" s="2353"/>
      <c r="BK44" s="2354"/>
      <c r="BL44" s="2352"/>
      <c r="BM44" s="2353"/>
      <c r="BN44" s="2353"/>
      <c r="BO44" s="2353"/>
      <c r="BP44" s="2353"/>
      <c r="BQ44" s="2353"/>
      <c r="BR44" s="2889"/>
      <c r="BS44" s="2357"/>
      <c r="BT44" s="1260" t="s">
        <v>485</v>
      </c>
      <c r="BV44" s="502"/>
      <c r="BW44" s="502" t="str">
        <f>IF(T44="","",T44)</f>
        <v>Наименование признака дифференциации</v>
      </c>
      <c r="BX44" s="502"/>
      <c r="BY44" s="502"/>
      <c r="BZ44" s="1157">
        <v>23</v>
      </c>
    </row>
    <row customHeight="1" ht="24">
      <c r="A45" s="1365" t="s">
        <v>237</v>
      </c>
      <c r="B45" s="1365" t="s">
        <v>238</v>
      </c>
      <c r="C45" s="1365" t="s">
        <v>239</v>
      </c>
      <c r="D45" s="1365" t="s">
        <v>499</v>
      </c>
      <c r="E45" s="2261"/>
      <c r="F45" s="2261"/>
      <c r="G45" s="2261"/>
      <c r="H45" s="2261"/>
      <c r="I45" s="2288"/>
      <c r="J45" s="2258" t="str">
        <f>I44&amp;".1"</f>
        <v>1.1.1.1.1</v>
      </c>
      <c r="K45" s="1365"/>
      <c r="L45" s="1366" t="s">
        <v>410</v>
      </c>
      <c r="P45" s="2259"/>
      <c r="Q45" s="2259">
        <v>1</v>
      </c>
      <c r="R45" s="359"/>
      <c r="S45" s="1459" t="str">
        <f>$J45</f>
        <v>1.1.1.1.1</v>
      </c>
      <c r="T45" s="288" t="s">
        <v>411</v>
      </c>
      <c r="U45" s="302"/>
      <c r="V45" s="2247"/>
      <c r="W45" s="2248"/>
      <c r="X45" s="2248"/>
      <c r="Y45" s="2248"/>
      <c r="Z45" s="2248"/>
      <c r="AA45" s="2248"/>
      <c r="AB45" s="2249"/>
      <c r="AC45" s="2247" t="s">
        <v>500</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249"/>
      <c r="AX45" s="2247"/>
      <c r="AY45" s="2248"/>
      <c r="AZ45" s="2248"/>
      <c r="BA45" s="2248"/>
      <c r="BB45" s="2248"/>
      <c r="BC45" s="2890"/>
      <c r="BD45" s="2249"/>
      <c r="BE45" s="2247"/>
      <c r="BF45" s="2248"/>
      <c r="BG45" s="2248"/>
      <c r="BH45" s="2248"/>
      <c r="BI45" s="2248"/>
      <c r="BJ45" s="2248"/>
      <c r="BK45" s="2249"/>
      <c r="BL45" s="2247"/>
      <c r="BM45" s="2248"/>
      <c r="BN45" s="2248"/>
      <c r="BO45" s="2248"/>
      <c r="BP45" s="2248"/>
      <c r="BQ45" s="2248"/>
      <c r="BR45" s="2891"/>
      <c r="BS45" s="2249"/>
      <c r="BT45" s="1309" t="s">
        <v>486</v>
      </c>
      <c r="BV45" s="502"/>
      <c r="BW45" s="502" t="str">
        <f>IF(T45="","",T45)</f>
        <v>Группа потребителей</v>
      </c>
      <c r="BX45" s="502"/>
      <c r="BY45" s="502"/>
      <c r="BZ45" s="1157">
        <v>23</v>
      </c>
    </row>
    <row customHeight="1" ht="24">
      <c r="A46" s="1365" t="s">
        <v>237</v>
      </c>
      <c r="B46" s="1365" t="s">
        <v>238</v>
      </c>
      <c r="C46" s="1365" t="s">
        <v>239</v>
      </c>
      <c r="D46" s="1365" t="s">
        <v>499</v>
      </c>
      <c r="E46" s="2261"/>
      <c r="F46" s="2261"/>
      <c r="G46" s="2261"/>
      <c r="H46" s="2261"/>
      <c r="I46" s="2288"/>
      <c r="J46" s="2288"/>
      <c r="K46" s="2258" t="str">
        <f>J45&amp;".1"</f>
        <v>1.1.1.1.1.1</v>
      </c>
      <c r="L46" s="1366"/>
      <c r="P46" s="2259"/>
      <c r="Q46" s="2259"/>
      <c r="R46" s="359">
        <v>1</v>
      </c>
      <c r="S46" s="1459" t="str">
        <f>$K46</f>
        <v>1.1.1.1.1.1</v>
      </c>
      <c r="T46" s="1439"/>
      <c r="U46" s="302"/>
      <c r="V46" s="753"/>
      <c r="W46" s="753"/>
      <c r="X46" s="1259"/>
      <c r="Y46" s="2267"/>
      <c r="Z46" s="2109" t="s">
        <v>66</v>
      </c>
      <c r="AA46" s="2267"/>
      <c r="AB46" s="2109" t="s">
        <v>66</v>
      </c>
      <c r="AC46" s="753">
        <v>28.45</v>
      </c>
      <c r="AD46" s="753"/>
      <c r="AE46" s="1259"/>
      <c r="AF46" s="2604">
        <v>45658</v>
      </c>
      <c r="AG46" s="2109" t="s">
        <v>66</v>
      </c>
      <c r="AH46" s="2289">
        <v>45838</v>
      </c>
      <c r="AI46" s="2109" t="s">
        <v>66</v>
      </c>
      <c r="AJ46" s="753">
        <v>51.12</v>
      </c>
      <c r="AK46" s="753"/>
      <c r="AL46" s="1259"/>
      <c r="AM46" s="2604">
        <v>45839</v>
      </c>
      <c r="AN46" s="2109" t="s">
        <v>66</v>
      </c>
      <c r="AO46" s="2604">
        <v>46022</v>
      </c>
      <c r="AP46" s="2109" t="s">
        <v>66</v>
      </c>
      <c r="AQ46" s="753">
        <v>40.9</v>
      </c>
      <c r="AR46" s="753"/>
      <c r="AS46" s="1259"/>
      <c r="AT46" s="2604">
        <v>46023</v>
      </c>
      <c r="AU46" s="2109" t="s">
        <v>66</v>
      </c>
      <c r="AV46" s="2604">
        <v>46203</v>
      </c>
      <c r="AW46" s="2109" t="s">
        <v>66</v>
      </c>
      <c r="AX46" s="753">
        <v>40.9</v>
      </c>
      <c r="AY46" s="753"/>
      <c r="AZ46" s="1259"/>
      <c r="BA46" s="2604">
        <v>46204</v>
      </c>
      <c r="BB46" s="2109" t="s">
        <v>66</v>
      </c>
      <c r="BC46" s="2604">
        <v>46387</v>
      </c>
      <c r="BD46" s="2109" t="s">
        <v>66</v>
      </c>
      <c r="BE46" s="753">
        <v>40.9</v>
      </c>
      <c r="BF46" s="753"/>
      <c r="BG46" s="1259"/>
      <c r="BH46" s="2604">
        <v>46388</v>
      </c>
      <c r="BI46" s="2109" t="s">
        <v>66</v>
      </c>
      <c r="BJ46" s="2604">
        <v>46568</v>
      </c>
      <c r="BK46" s="2109" t="s">
        <v>66</v>
      </c>
      <c r="BL46" s="753">
        <v>42.87</v>
      </c>
      <c r="BM46" s="753"/>
      <c r="BN46" s="1259"/>
      <c r="BO46" s="2604">
        <v>46569</v>
      </c>
      <c r="BP46" s="2109" t="s">
        <v>66</v>
      </c>
      <c r="BQ46" s="2604">
        <v>46752</v>
      </c>
      <c r="BR46" s="2109" t="s">
        <v>66</v>
      </c>
      <c r="BS46" s="1440"/>
      <c r="BT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3">
        <f>STRCHECKDATE(V47:BS47)</f>
      </c>
      <c r="BV46" s="502"/>
      <c r="BW46" s="502" t="str">
        <f>IF(T46="","",T46)</f>
        <v/>
      </c>
      <c r="BX46" s="502"/>
      <c r="BY46" s="502"/>
      <c r="BZ46" s="1157">
        <v>23</v>
      </c>
    </row>
    <row customHeight="1" ht="0">
      <c r="A47" s="1365" t="s">
        <v>237</v>
      </c>
      <c r="B47" s="1365" t="s">
        <v>238</v>
      </c>
      <c r="C47" s="1365" t="s">
        <v>239</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45658-45838</v>
      </c>
      <c r="AF47" s="2268"/>
      <c r="AG47" s="2109"/>
      <c r="AH47" s="2290"/>
      <c r="AI47" s="2109"/>
      <c r="AJ47" s="327"/>
      <c r="AK47" s="327"/>
      <c r="AL47" s="330" t="str">
        <f>AM46&amp;"-"&amp;AO46</f>
        <v>45839-46022</v>
      </c>
      <c r="AM47" s="2311"/>
      <c r="AN47" s="2109"/>
      <c r="AO47" s="2311"/>
      <c r="AP47" s="2109"/>
      <c r="AQ47" s="327"/>
      <c r="AR47" s="327"/>
      <c r="AS47" s="330" t="str">
        <f>AT46&amp;"-"&amp;AV46</f>
        <v>46023-46203</v>
      </c>
      <c r="AT47" s="2311"/>
      <c r="AU47" s="2109"/>
      <c r="AV47" s="2311"/>
      <c r="AW47" s="2109"/>
      <c r="AX47" s="327"/>
      <c r="AY47" s="327"/>
      <c r="AZ47" s="330" t="str">
        <f>BA46&amp;"-"&amp;BC46</f>
        <v>46204-46387</v>
      </c>
      <c r="BA47" s="2311"/>
      <c r="BB47" s="2109"/>
      <c r="BC47" s="2894"/>
      <c r="BD47" s="2109"/>
      <c r="BE47" s="327"/>
      <c r="BF47" s="327"/>
      <c r="BG47" s="330" t="str">
        <f>BH46&amp;"-"&amp;BJ46</f>
        <v>46388-46568</v>
      </c>
      <c r="BH47" s="2311"/>
      <c r="BI47" s="2109"/>
      <c r="BJ47" s="2311"/>
      <c r="BK47" s="2109"/>
      <c r="BL47" s="327"/>
      <c r="BM47" s="327"/>
      <c r="BN47" s="330" t="str">
        <f>BO46&amp;"-"&amp;BQ46</f>
        <v>46569-46752</v>
      </c>
      <c r="BO47" s="2311"/>
      <c r="BP47" s="2109"/>
      <c r="BQ47" s="2311"/>
      <c r="BR47" s="2109"/>
      <c r="BS47" s="1441"/>
      <c r="BT47" s="2351"/>
      <c r="BV47" s="502"/>
      <c r="BW47" s="502" t="str">
        <f>IF(T47="","",T47)</f>
        <v/>
      </c>
      <c r="BX47" s="502"/>
      <c r="BY47" s="502"/>
      <c r="BZ47" s="1157">
        <v>0</v>
      </c>
    </row>
    <row customHeight="1" ht="21">
      <c r="A48" s="1365" t="s">
        <v>237</v>
      </c>
      <c r="B48" s="1365" t="s">
        <v>238</v>
      </c>
      <c r="C48" s="1365" t="s">
        <v>239</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2778"/>
      <c r="AK48" s="2779"/>
      <c r="AL48" s="2780"/>
      <c r="AM48" s="2781"/>
      <c r="AN48" s="2782"/>
      <c r="AO48" s="2783"/>
      <c r="AP48" s="2784"/>
      <c r="AQ48" s="2785"/>
      <c r="AR48" s="2786"/>
      <c r="AS48" s="2787"/>
      <c r="AT48" s="2788"/>
      <c r="AU48" s="2789"/>
      <c r="AV48" s="2790"/>
      <c r="AW48" s="2791"/>
      <c r="AX48" s="2792"/>
      <c r="AY48" s="2793"/>
      <c r="AZ48" s="2794"/>
      <c r="BA48" s="2795"/>
      <c r="BB48" s="2796"/>
      <c r="BC48" s="2920"/>
      <c r="BD48" s="2798"/>
      <c r="BE48" s="2799"/>
      <c r="BF48" s="2800"/>
      <c r="BG48" s="2801"/>
      <c r="BH48" s="2802"/>
      <c r="BI48" s="2803"/>
      <c r="BJ48" s="2804"/>
      <c r="BK48" s="2805"/>
      <c r="BL48" s="2806"/>
      <c r="BM48" s="2807"/>
      <c r="BN48" s="2808"/>
      <c r="BO48" s="2809"/>
      <c r="BP48" s="2810"/>
      <c r="BQ48" s="2811"/>
      <c r="BR48" s="2921"/>
      <c r="BS48" s="369"/>
      <c r="BT48" s="1260" t="s">
        <v>488</v>
      </c>
      <c r="BV48" s="502"/>
      <c r="BW48" s="502" t="str">
        <f>IF(T48="","",T48)</f>
        <v>Добавить значение признака дифференциации</v>
      </c>
      <c r="BX48" s="502"/>
      <c r="BY48" s="502"/>
      <c r="BZ48" s="1157">
        <v>20</v>
      </c>
    </row>
    <row customHeight="1" ht="22.049999999999997">
      <c r="A49" s="1365" t="s">
        <v>237</v>
      </c>
      <c r="B49" s="1365" t="s">
        <v>238</v>
      </c>
      <c r="C49" s="1365" t="s">
        <v>239</v>
      </c>
      <c r="D49" s="1365" t="s">
        <v>499</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2813"/>
      <c r="AK49" s="2814"/>
      <c r="AL49" s="2815"/>
      <c r="AM49" s="2816"/>
      <c r="AN49" s="2817"/>
      <c r="AO49" s="2818"/>
      <c r="AP49" s="2819"/>
      <c r="AQ49" s="2820"/>
      <c r="AR49" s="2821"/>
      <c r="AS49" s="2822"/>
      <c r="AT49" s="2823"/>
      <c r="AU49" s="2824"/>
      <c r="AV49" s="2825"/>
      <c r="AW49" s="2826"/>
      <c r="AX49" s="2827"/>
      <c r="AY49" s="2828"/>
      <c r="AZ49" s="2829"/>
      <c r="BA49" s="2830"/>
      <c r="BB49" s="2831"/>
      <c r="BC49" s="2922"/>
      <c r="BD49" s="2833"/>
      <c r="BE49" s="2834"/>
      <c r="BF49" s="2835"/>
      <c r="BG49" s="2836"/>
      <c r="BH49" s="2837"/>
      <c r="BI49" s="2838"/>
      <c r="BJ49" s="2839"/>
      <c r="BK49" s="2840"/>
      <c r="BL49" s="2841"/>
      <c r="BM49" s="2842"/>
      <c r="BN49" s="2843"/>
      <c r="BO49" s="2844"/>
      <c r="BP49" s="2845"/>
      <c r="BQ49" s="2846"/>
      <c r="BR49" s="2923"/>
      <c r="BS49" s="369"/>
      <c r="BT49" s="1442"/>
      <c r="BV49" s="502"/>
      <c r="BW49" s="502" t="str">
        <f>IF(T49="","",T49)</f>
        <v>Добавить группу потребителей</v>
      </c>
      <c r="BX49" s="502"/>
      <c r="BY49" s="502"/>
      <c r="BZ49" s="1157">
        <v>21</v>
      </c>
    </row>
    <row customHeight="1" ht="22.049999999999997">
      <c r="A50" s="1365" t="s">
        <v>237</v>
      </c>
      <c r="B50" s="1365" t="s">
        <v>238</v>
      </c>
      <c r="C50" s="1365" t="s">
        <v>239</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2848"/>
      <c r="AK50" s="2849"/>
      <c r="AL50" s="2850"/>
      <c r="AM50" s="2851"/>
      <c r="AN50" s="2852"/>
      <c r="AO50" s="2853"/>
      <c r="AP50" s="2854"/>
      <c r="AQ50" s="2855"/>
      <c r="AR50" s="2856"/>
      <c r="AS50" s="2857"/>
      <c r="AT50" s="2858"/>
      <c r="AU50" s="2859"/>
      <c r="AV50" s="2860"/>
      <c r="AW50" s="2861"/>
      <c r="AX50" s="2862"/>
      <c r="AY50" s="2863"/>
      <c r="AZ50" s="2864"/>
      <c r="BA50" s="2865"/>
      <c r="BB50" s="2866"/>
      <c r="BC50" s="2924"/>
      <c r="BD50" s="2868"/>
      <c r="BE50" s="2869"/>
      <c r="BF50" s="2870"/>
      <c r="BG50" s="2871"/>
      <c r="BH50" s="2872"/>
      <c r="BI50" s="2873"/>
      <c r="BJ50" s="2874"/>
      <c r="BK50" s="2875"/>
      <c r="BL50" s="2876"/>
      <c r="BM50" s="2877"/>
      <c r="BN50" s="2878"/>
      <c r="BO50" s="2879"/>
      <c r="BP50" s="2880"/>
      <c r="BQ50" s="2881"/>
      <c r="BR50" s="2925"/>
      <c r="BS50" s="369"/>
      <c r="BT50" s="305"/>
      <c r="BV50" s="502"/>
      <c r="BW50" s="502" t="str">
        <f>IF(T50="","",T50)</f>
        <v>Добавить наименование признака дифференциации</v>
      </c>
      <c r="BX50" s="502"/>
      <c r="BY50" s="502"/>
      <c r="BZ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1326"/>
      <c r="AP51" s="1326"/>
      <c r="AQ51" s="1326"/>
      <c r="AR51" s="1326"/>
      <c r="AS51" s="1326"/>
      <c r="AT51" s="1326"/>
      <c r="AU51" s="1326"/>
      <c r="AV51" s="1326"/>
      <c r="AW51" s="1326"/>
      <c r="AX51" s="1326"/>
      <c r="AY51" s="1326"/>
      <c r="AZ51" s="1326"/>
      <c r="BA51" s="1326"/>
      <c r="BB51" s="1326"/>
      <c r="BC51" s="2901"/>
      <c r="BD51" s="1326"/>
      <c r="BE51" s="1326"/>
      <c r="BF51" s="1326"/>
      <c r="BG51" s="1326"/>
      <c r="BH51" s="1326"/>
      <c r="BI51" s="1326"/>
      <c r="BJ51" s="1326"/>
      <c r="BK51" s="1326"/>
      <c r="BL51" s="1326"/>
      <c r="BM51" s="1326"/>
      <c r="BN51" s="1326"/>
      <c r="BO51" s="1326"/>
      <c r="BP51" s="1326"/>
      <c r="BQ51" s="1326"/>
      <c r="BR51" s="2901"/>
      <c r="BS51" s="1326"/>
      <c r="BT51" s="1326"/>
      <c r="BV51" s="791"/>
      <c r="BW51" s="791" t="str">
        <f>IF(T51="","",T51)</f>
        <v>Добавить централизованную систему для дифференциации</v>
      </c>
      <c r="BX51" s="791"/>
      <c r="BY51" s="791"/>
      <c r="BZ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T52" s="1326"/>
      <c r="AU52" s="1326"/>
      <c r="AV52" s="1326"/>
      <c r="AW52" s="1326"/>
      <c r="AX52" s="1326"/>
      <c r="AY52" s="1326"/>
      <c r="AZ52" s="1326"/>
      <c r="BA52" s="1326"/>
      <c r="BB52" s="1326"/>
      <c r="BC52" s="2901"/>
      <c r="BD52" s="1326"/>
      <c r="BE52" s="1326"/>
      <c r="BF52" s="1326"/>
      <c r="BG52" s="1326"/>
      <c r="BH52" s="1326"/>
      <c r="BI52" s="1326"/>
      <c r="BJ52" s="1326"/>
      <c r="BK52" s="1326"/>
      <c r="BL52" s="1326"/>
      <c r="BM52" s="1326"/>
      <c r="BN52" s="1326"/>
      <c r="BO52" s="1326"/>
      <c r="BP52" s="1326"/>
      <c r="BQ52" s="1326"/>
      <c r="BR52" s="2901"/>
      <c r="BS52" s="1326"/>
      <c r="BT52" s="1326"/>
      <c r="BV52" s="502"/>
      <c r="BW52" s="502" t="str">
        <f>IF(T52="","",T52)</f>
        <v>Добавить территорию для дифференциации</v>
      </c>
      <c r="BX52" s="502"/>
      <c r="BY52" s="502"/>
      <c r="BZ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T53" s="1326"/>
      <c r="AU53" s="1326"/>
      <c r="AV53" s="1326"/>
      <c r="AW53" s="1326"/>
      <c r="AX53" s="1326"/>
      <c r="AY53" s="1326"/>
      <c r="AZ53" s="1326"/>
      <c r="BA53" s="1326"/>
      <c r="BB53" s="1326"/>
      <c r="BC53" s="2901"/>
      <c r="BD53" s="1326"/>
      <c r="BE53" s="1326"/>
      <c r="BF53" s="1326"/>
      <c r="BG53" s="1326"/>
      <c r="BH53" s="1326"/>
      <c r="BI53" s="1326"/>
      <c r="BJ53" s="1326"/>
      <c r="BK53" s="1326"/>
      <c r="BL53" s="1326"/>
      <c r="BM53" s="1326"/>
      <c r="BN53" s="1326"/>
      <c r="BO53" s="1326"/>
      <c r="BP53" s="1326"/>
      <c r="BQ53" s="1326"/>
      <c r="BR53" s="2901"/>
      <c r="BS53" s="1326"/>
      <c r="BT53" s="1326"/>
      <c r="BV53" s="791"/>
      <c r="BW53" s="791" t="str">
        <f>IF(T53="","",T53)</f>
        <v>Добавить наименование тарифа</v>
      </c>
      <c r="BX53" s="791"/>
      <c r="BY53" s="791"/>
      <c r="BZ53" s="520">
        <v>0</v>
      </c>
    </row>
    <row customHeight="1" ht="11.549999999999999">
      <c r="M54" s="1162"/>
      <c r="N54" s="1162"/>
      <c r="O54" s="539"/>
      <c r="P54" s="1157"/>
      <c r="Q54" s="1157"/>
      <c r="R54" s="1157"/>
      <c r="S54" s="1157"/>
      <c r="AJ54" s="1637"/>
      <c r="AK54" s="1637"/>
      <c r="AL54" s="1637"/>
      <c r="AM54" s="1637"/>
      <c r="AN54" s="1637"/>
      <c r="AO54" s="1637"/>
      <c r="AP54" s="1637"/>
      <c r="AQ54" s="1637"/>
      <c r="AR54" s="1637"/>
      <c r="AS54" s="1637"/>
      <c r="AT54" s="1637"/>
      <c r="AU54" s="1637"/>
      <c r="AV54" s="1637"/>
      <c r="AW54" s="1637"/>
      <c r="AX54" s="1637"/>
      <c r="AY54" s="1637"/>
      <c r="AZ54" s="1637"/>
      <c r="BA54" s="1637"/>
      <c r="BB54" s="1637"/>
      <c r="BC54" s="2885"/>
      <c r="BD54" s="1637"/>
      <c r="BE54" s="1637"/>
      <c r="BF54" s="1637"/>
      <c r="BG54" s="1637"/>
      <c r="BH54" s="1637"/>
      <c r="BI54" s="1637"/>
      <c r="BJ54" s="1637"/>
      <c r="BK54" s="1637"/>
      <c r="BL54" s="1637"/>
      <c r="BM54" s="1637"/>
      <c r="BN54" s="1637"/>
      <c r="BO54" s="1637"/>
      <c r="BP54" s="1637"/>
      <c r="BQ54" s="1637"/>
      <c r="BR54" s="2885"/>
      <c r="BU54" s="1157"/>
      <c r="BV54" s="1157"/>
      <c r="BW54" s="1157"/>
      <c r="BX54" s="1157"/>
      <c r="BY54" s="1157"/>
      <c r="BZ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387"/>
      <c r="AP55" s="2387"/>
      <c r="AQ55" s="2387"/>
      <c r="AR55" s="2387"/>
      <c r="AS55" s="2387"/>
      <c r="AT55" s="2387"/>
      <c r="AU55" s="2387"/>
      <c r="AV55" s="2387"/>
      <c r="AW55" s="2387"/>
      <c r="AX55" s="2387"/>
      <c r="AY55" s="2387"/>
      <c r="AZ55" s="2387"/>
      <c r="BA55" s="2387"/>
      <c r="BB55" s="2387"/>
      <c r="BC55" s="2926"/>
      <c r="BD55" s="2387"/>
      <c r="BE55" s="2387"/>
      <c r="BF55" s="2387"/>
      <c r="BG55" s="2387"/>
      <c r="BH55" s="2387"/>
      <c r="BI55" s="2387"/>
      <c r="BJ55" s="2387"/>
      <c r="BK55" s="2387"/>
      <c r="BL55" s="2387"/>
      <c r="BM55" s="2387"/>
      <c r="BN55" s="2387"/>
      <c r="BO55" s="2387"/>
      <c r="BP55" s="2387"/>
      <c r="BQ55" s="2387"/>
      <c r="BR55" s="2926"/>
      <c r="BS55" s="2287"/>
      <c r="BT55" s="2287"/>
      <c r="BZ55" s="1157">
        <v>14</v>
      </c>
    </row>
    <row customHeight="1" ht="14.699999999999998">
      <c r="O56" s="539"/>
      <c r="AJ56" s="1637"/>
      <c r="AK56" s="1637"/>
      <c r="AL56" s="1637"/>
      <c r="AM56" s="1637"/>
      <c r="AN56" s="1637"/>
      <c r="AO56" s="1637"/>
      <c r="AP56" s="1637"/>
      <c r="AQ56" s="1637"/>
      <c r="AR56" s="1637"/>
      <c r="AS56" s="1637"/>
      <c r="AT56" s="1637"/>
      <c r="AU56" s="1637"/>
      <c r="AV56" s="1637"/>
      <c r="AW56" s="1637"/>
      <c r="AX56" s="1637"/>
      <c r="AY56" s="1637"/>
      <c r="AZ56" s="1637"/>
      <c r="BA56" s="1637"/>
      <c r="BB56" s="1637"/>
      <c r="BC56" s="2885"/>
      <c r="BD56" s="1637"/>
      <c r="BE56" s="1637"/>
      <c r="BF56" s="1637"/>
      <c r="BG56" s="1637"/>
      <c r="BH56" s="1637"/>
      <c r="BI56" s="1637"/>
      <c r="BJ56" s="1637"/>
      <c r="BK56" s="1637"/>
      <c r="BL56" s="1637"/>
      <c r="BM56" s="1637"/>
      <c r="BN56" s="1637"/>
      <c r="BO56" s="1637"/>
      <c r="BP56" s="1637"/>
      <c r="BQ56" s="1637"/>
      <c r="BR56" s="2885"/>
      <c r="BZ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387"/>
      <c r="AP57" s="2387"/>
      <c r="AQ57" s="2387"/>
      <c r="AR57" s="2387"/>
      <c r="AS57" s="2387"/>
      <c r="AT57" s="2387"/>
      <c r="AU57" s="2387"/>
      <c r="AV57" s="2387"/>
      <c r="AW57" s="2387"/>
      <c r="AX57" s="2387"/>
      <c r="AY57" s="2387"/>
      <c r="AZ57" s="2387"/>
      <c r="BA57" s="2387"/>
      <c r="BB57" s="2387"/>
      <c r="BC57" s="2926"/>
      <c r="BD57" s="2387"/>
      <c r="BE57" s="2387"/>
      <c r="BF57" s="2387"/>
      <c r="BG57" s="2387"/>
      <c r="BH57" s="2387"/>
      <c r="BI57" s="2387"/>
      <c r="BJ57" s="2387"/>
      <c r="BK57" s="2387"/>
      <c r="BL57" s="2387"/>
      <c r="BM57" s="2387"/>
      <c r="BN57" s="2387"/>
      <c r="BO57" s="2387"/>
      <c r="BP57" s="2387"/>
      <c r="BQ57" s="2387"/>
      <c r="BR57" s="2926"/>
      <c r="BS57" s="2287"/>
      <c r="BT57" s="2287"/>
      <c r="BZ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1637">
        <v>0</v>
      </c>
      <c r="AP58" s="1637">
        <v>0</v>
      </c>
      <c r="AQ58" s="1637">
        <v>0</v>
      </c>
      <c r="AR58" s="1637">
        <v>0</v>
      </c>
      <c r="AS58" s="1637">
        <v>0</v>
      </c>
      <c r="AT58" s="1637">
        <v>0</v>
      </c>
      <c r="AU58" s="1637">
        <v>0</v>
      </c>
      <c r="AV58" s="1637">
        <v>0</v>
      </c>
      <c r="AW58" s="1637">
        <v>0</v>
      </c>
      <c r="AX58" s="1637">
        <v>0</v>
      </c>
      <c r="AY58" s="1637">
        <v>0</v>
      </c>
      <c r="AZ58" s="1637">
        <v>0</v>
      </c>
      <c r="BA58" s="1637">
        <v>0</v>
      </c>
      <c r="BB58" s="1637">
        <v>0</v>
      </c>
      <c r="BC58" s="2885">
        <v>0</v>
      </c>
      <c r="BD58" s="1637">
        <v>0</v>
      </c>
      <c r="BE58" s="1637">
        <v>0</v>
      </c>
      <c r="BF58" s="1637">
        <v>0</v>
      </c>
      <c r="BG58" s="1637">
        <v>0</v>
      </c>
      <c r="BH58" s="1637">
        <v>0</v>
      </c>
      <c r="BI58" s="1637">
        <v>0</v>
      </c>
      <c r="BJ58" s="1637">
        <v>0</v>
      </c>
      <c r="BK58" s="1637">
        <v>0</v>
      </c>
      <c r="BL58" s="1637">
        <v>0</v>
      </c>
      <c r="BM58" s="1637">
        <v>0</v>
      </c>
      <c r="BN58" s="1637">
        <v>0</v>
      </c>
      <c r="BO58" s="1637">
        <v>0</v>
      </c>
      <c r="BP58" s="1637">
        <v>0</v>
      </c>
      <c r="BQ58" s="1637">
        <v>0</v>
      </c>
      <c r="BR58" s="2885">
        <v>0</v>
      </c>
      <c r="BS58" s="1157">
        <v>4</v>
      </c>
      <c r="BT58" s="1157">
        <v>115</v>
      </c>
      <c r="BU58" s="513">
        <v>10</v>
      </c>
      <c r="BV58" s="513">
        <v>10</v>
      </c>
      <c r="BW58" s="513">
        <v>10</v>
      </c>
      <c r="BX58" s="513">
        <v>10</v>
      </c>
      <c r="BY58" s="513">
        <v>10</v>
      </c>
      <c r="BZ58" s="1157">
        <v>23</v>
      </c>
    </row>
  </sheetData>
  <sheetProtection formatColumns="0" formatRows="0" autoFilter="0" sort="0" insertRows="0" insertColumns="1" deleteRows="0" deleteColumns="0"/>
  <mergeCells count="206">
    <mergeCell ref="BT46:BT47"/>
    <mergeCell ref="T55:BT55"/>
    <mergeCell ref="T57:BT57"/>
    <mergeCell ref="K46:K47"/>
    <mergeCell ref="Y46:Y47"/>
    <mergeCell ref="Z46:Z47"/>
    <mergeCell ref="AA46:AA47"/>
    <mergeCell ref="AB46:AB47"/>
    <mergeCell ref="AF46:AF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T46:AT47"/>
    <mergeCell ref="AU46:AU47"/>
    <mergeCell ref="AV46:AV47"/>
    <mergeCell ref="AW46:AW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BA46:BA47"/>
    <mergeCell ref="BB46:BB47"/>
    <mergeCell ref="BC46:BC47"/>
    <mergeCell ref="BD46:BD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H46:BH47"/>
    <mergeCell ref="BI46:BI47"/>
    <mergeCell ref="BJ46:BJ47"/>
    <mergeCell ref="BK46:BK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O46:BO47"/>
    <mergeCell ref="BP46:BP47"/>
    <mergeCell ref="BQ46:BQ47"/>
    <mergeCell ref="BR46:BR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s>
  <dataValidations count="8">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AI524330:BR524330 AI196650:BR196650 AI589866:BR589866 AI655402:BR655402 AI15 AI720938:BR720938 AI786474:BR786474 AI852010:BR852010 AI917546:BR917546 AI983082:BR983082 AI65578:BR65578 AI131114:BR131114 AI458794:BR458794 AI262186:BR262186 AG46 AI7 AN7 AP7 AU7 AW7 BB7 BD7 BI7 BK7 BP7 BR7 Z46 AB46 AG15 AG7 Z7 AB7 AI327722:BR327722 AI393258:BR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44:AI44 BS44 AC5:AI5 BS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9E288-49F4-BE7B-0F1F-D662775657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45595.549166666664</v>
      </c>
      <c r="W28" s="2266"/>
      <c r="X28" s="2266"/>
      <c r="Y28" s="2266"/>
      <c r="Z28" s="2266"/>
      <c r="AA28" s="2266"/>
      <c r="AB28" s="328"/>
      <c r="AC28" s="2266" t="str">
        <f>IF(TITLE_DATE_PR_CHANGE="",IF(TITLE_DATE_PR="","",TITLE_DATE_PR),TITLE_DATE_PR_CHANGE)</f>
        <v>45595.549166666664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45595.549166666664</v>
      </c>
      <c r="W32" s="2266"/>
      <c r="X32" s="2266"/>
      <c r="Y32" s="2266"/>
      <c r="Z32" s="2266"/>
      <c r="AA32" s="2266"/>
      <c r="AB32" s="328"/>
      <c r="AC32" s="2266" t="str">
        <f>IF(TITLE_DATE_PR_CHANGE="",IF(TITLE_DATE_PR="","",TITLE_DATE_PR),TITLE_DATE_PR_CHANGE)</f>
        <v>45595.549166666664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501</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501</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245</v>
      </c>
      <c r="B46" s="1365" t="s">
        <v>246</v>
      </c>
      <c r="C46" s="1365" t="s">
        <v>247</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501</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89E5D-0A98-640F-4CE7-263A24A6CD5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240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241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45595.549166666664</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03/3636</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45595.549166666664</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03/3636</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502</v>
      </c>
      <c r="U37" s="339"/>
      <c r="V37" s="2277"/>
      <c r="W37" s="2277"/>
      <c r="X37" s="2277"/>
      <c r="Y37" s="2277"/>
      <c r="Z37" s="2277"/>
      <c r="AA37" s="2211" t="s">
        <v>432</v>
      </c>
      <c r="AB37" s="2210" t="s">
        <v>503</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481</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240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241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241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242</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7894E-6E04-938C-40A1-BF9A568287A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240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509</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45595.549166666664</v>
      </c>
      <c r="W32" s="2266"/>
      <c r="X32" s="2266"/>
      <c r="Y32" s="2266"/>
      <c r="Z32" s="2266"/>
      <c r="AA32" s="2266"/>
      <c r="AB32" s="2266"/>
      <c r="AC32" s="328"/>
      <c r="AD32" s="2266" t="str">
        <f>IF(TITLE_DATE_PR_CHANGE="",IF(TITLE_DATE_PR="","",TITLE_DATE_PR),TITLE_DATE_PR_CHANGE)</f>
        <v>45595.549166666664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03/3636</v>
      </c>
      <c r="W33" s="2253"/>
      <c r="X33" s="2253"/>
      <c r="Y33" s="2253"/>
      <c r="Z33" s="2253"/>
      <c r="AA33" s="2253"/>
      <c r="AB33" s="2253"/>
      <c r="AC33" s="328"/>
      <c r="AD33" s="2253" t="str">
        <f>IF(TITLE_NUMBER_PR_CHANGE="",IF(TITLE_NUMBER_PR="","",TITLE_NUMBER_PR),TITLE_NUMBER_PR_CHANGE)</f>
        <v>03/3636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45595.549166666664</v>
      </c>
      <c r="W36" s="2266"/>
      <c r="X36" s="2266"/>
      <c r="Y36" s="2266"/>
      <c r="Z36" s="2266"/>
      <c r="AA36" s="2266"/>
      <c r="AB36" s="2266"/>
      <c r="AC36" s="328"/>
      <c r="AD36" s="2266" t="str">
        <f>IF(TITLE_DATE_PR_CHANGE="",IF(TITLE_DATE_PR="","",TITLE_DATE_PR),TITLE_DATE_PR_CHANGE)</f>
        <v>45595.549166666664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03/3636</v>
      </c>
      <c r="W37" s="2253"/>
      <c r="X37" s="2253"/>
      <c r="Y37" s="2253"/>
      <c r="Z37" s="2253"/>
      <c r="AA37" s="2253"/>
      <c r="AB37" s="2253"/>
      <c r="AC37" s="328"/>
      <c r="AD37" s="2253" t="str">
        <f>IF(TITLE_NUMBER_PR_CHANGE="",IF(TITLE_NUMBER_PR="","",TITLE_NUMBER_PR),TITLE_NUMBER_PR_CHANGE)</f>
        <v>03/3636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431</v>
      </c>
      <c r="W41" s="2277"/>
      <c r="X41" s="2277"/>
      <c r="Y41" s="2277"/>
      <c r="Z41" s="2277"/>
      <c r="AA41" s="2277"/>
      <c r="AB41" s="2278"/>
      <c r="AC41" s="2279" t="s">
        <v>432</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240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241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53D1A-DC4E-0F01-7ECA-E04A343231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45595.549166666664</v>
      </c>
      <c r="W28" s="2266"/>
      <c r="X28" s="2266"/>
      <c r="Y28" s="2266"/>
      <c r="Z28" s="2266"/>
      <c r="AA28" s="2266"/>
      <c r="AB28" s="328"/>
      <c r="AC28" s="2266" t="str">
        <f>IF(TITLE_DATE_PR_CHANGE="",IF(TITLE_DATE_PR="","",TITLE_DATE_PR),TITLE_DATE_PR_CHANGE)</f>
        <v>45595.549166666664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45595.549166666664</v>
      </c>
      <c r="W32" s="2266"/>
      <c r="X32" s="2266"/>
      <c r="Y32" s="2266"/>
      <c r="Z32" s="2266"/>
      <c r="AA32" s="2266"/>
      <c r="AB32" s="328"/>
      <c r="AC32" s="2266" t="str">
        <f>IF(TITLE_DATE_PR_CHANGE="",IF(TITLE_DATE_PR="","",TITLE_DATE_PR),TITLE_DATE_PR_CHANGE)</f>
        <v>45595.549166666664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521</v>
      </c>
      <c r="W39" s="1224" t="s">
        <v>522</v>
      </c>
      <c r="X39" s="1224" t="s">
        <v>495</v>
      </c>
      <c r="Y39" s="1491" t="s">
        <v>448</v>
      </c>
      <c r="Z39" s="2272" t="s">
        <v>449</v>
      </c>
      <c r="AA39" s="2273"/>
      <c r="AB39" s="2281"/>
      <c r="AC39" s="1485" t="s">
        <v>521</v>
      </c>
      <c r="AD39" s="1224" t="s">
        <v>522</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7EE26-E48F-8AB3-C956-935B35AB3CC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45595.549166666664</v>
      </c>
      <c r="W28" s="2266"/>
      <c r="X28" s="2266"/>
      <c r="Y28" s="2266"/>
      <c r="Z28" s="2266"/>
      <c r="AA28" s="2266"/>
      <c r="AB28" s="328"/>
      <c r="AC28" s="2266" t="str">
        <f>IF(TITLE_DATE_PR_CHANGE="",IF(TITLE_DATE_PR="","",TITLE_DATE_PR),TITLE_DATE_PR_CHANGE)</f>
        <v>45595.549166666664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45595.549166666664</v>
      </c>
      <c r="W32" s="2266"/>
      <c r="X32" s="2266"/>
      <c r="Y32" s="2266"/>
      <c r="Z32" s="2266"/>
      <c r="AA32" s="2266"/>
      <c r="AB32" s="328"/>
      <c r="AC32" s="2266" t="str">
        <f>IF(TITLE_DATE_PR_CHANGE="",IF(TITLE_DATE_PR="","",TITLE_DATE_PR),TITLE_DATE_PR_CHANGE)</f>
        <v>45595.549166666664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521</v>
      </c>
      <c r="W39" s="1224" t="s">
        <v>522</v>
      </c>
      <c r="X39" s="1224" t="s">
        <v>495</v>
      </c>
      <c r="Y39" s="1491" t="s">
        <v>448</v>
      </c>
      <c r="Z39" s="2272" t="s">
        <v>449</v>
      </c>
      <c r="AA39" s="2273"/>
      <c r="AB39" s="2281"/>
      <c r="AC39" s="1485" t="s">
        <v>521</v>
      </c>
      <c r="AD39" s="1224" t="s">
        <v>522</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B324D-9F64-5CDC-E7A3-7C7B5CD9C8F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240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509</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45595.549166666664</v>
      </c>
      <c r="W32" s="2266"/>
      <c r="X32" s="2266"/>
      <c r="Y32" s="2266"/>
      <c r="Z32" s="2266"/>
      <c r="AA32" s="2266"/>
      <c r="AB32" s="2266"/>
      <c r="AC32" s="328"/>
      <c r="AD32" s="2266" t="str">
        <f>IF(TITLE_DATE_PR_CHANGE="",IF(TITLE_DATE_PR="","",TITLE_DATE_PR),TITLE_DATE_PR_CHANGE)</f>
        <v>45595.549166666664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03/3636</v>
      </c>
      <c r="W33" s="2253"/>
      <c r="X33" s="2253"/>
      <c r="Y33" s="2253"/>
      <c r="Z33" s="2253"/>
      <c r="AA33" s="2253"/>
      <c r="AB33" s="2253"/>
      <c r="AC33" s="328"/>
      <c r="AD33" s="2253" t="str">
        <f>IF(TITLE_NUMBER_PR_CHANGE="",IF(TITLE_NUMBER_PR="","",TITLE_NUMBER_PR),TITLE_NUMBER_PR_CHANGE)</f>
        <v>03/3636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45595.549166666664</v>
      </c>
      <c r="W36" s="2266"/>
      <c r="X36" s="2266"/>
      <c r="Y36" s="2266"/>
      <c r="Z36" s="2266"/>
      <c r="AA36" s="2266"/>
      <c r="AB36" s="2266"/>
      <c r="AC36" s="328"/>
      <c r="AD36" s="2266" t="str">
        <f>IF(TITLE_DATE_PR_CHANGE="",IF(TITLE_DATE_PR="","",TITLE_DATE_PR),TITLE_DATE_PR_CHANGE)</f>
        <v>45595.549166666664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03/3636</v>
      </c>
      <c r="W37" s="2253"/>
      <c r="X37" s="2253"/>
      <c r="Y37" s="2253"/>
      <c r="Z37" s="2253"/>
      <c r="AA37" s="2253"/>
      <c r="AB37" s="2253"/>
      <c r="AC37" s="328"/>
      <c r="AD37" s="2253" t="str">
        <f>IF(TITLE_NUMBER_PR_CHANGE="",IF(TITLE_NUMBER_PR="","",TITLE_NUMBER_PR),TITLE_NUMBER_PR_CHANGE)</f>
        <v>03/3636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431</v>
      </c>
      <c r="W41" s="2277"/>
      <c r="X41" s="2277"/>
      <c r="Y41" s="2277"/>
      <c r="Z41" s="2277"/>
      <c r="AA41" s="2277"/>
      <c r="AB41" s="2278"/>
      <c r="AC41" s="2279" t="s">
        <v>432</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240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241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A28C6-EA1A-B606-649E-5F86230DB2F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B1333-E2DD-BE2D-F1FD-6EC51E7E522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45595.549166666664</v>
      </c>
      <c r="W28" s="2266"/>
      <c r="X28" s="2266"/>
      <c r="Y28" s="2266"/>
      <c r="Z28" s="2266"/>
      <c r="AA28" s="2266"/>
      <c r="AB28" s="2266"/>
      <c r="AC28" s="2266"/>
      <c r="AD28" s="2266"/>
      <c r="AE28" s="2266"/>
      <c r="AF28" s="328"/>
      <c r="AG28" s="2266" t="str">
        <f>IF(TITLE_DATE_PR_CHANGE="",IF(TITLE_DATE_PR="","",TITLE_DATE_PR),TITLE_DATE_PR_CHANGE)</f>
        <v>45595.549166666664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2253"/>
      <c r="AC29" s="2253"/>
      <c r="AD29" s="2253"/>
      <c r="AE29" s="2253"/>
      <c r="AF29" s="328"/>
      <c r="AG29" s="2253" t="str">
        <f>IF(TITLE_NUMBER_PR_CHANGE="",IF(TITLE_NUMBER_PR="","",TITLE_NUMBER_PR),TITLE_NUMBER_PR_CHANGE)</f>
        <v>03/3636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45595.549166666664</v>
      </c>
      <c r="W32" s="2266"/>
      <c r="X32" s="2266"/>
      <c r="Y32" s="2266"/>
      <c r="Z32" s="2266"/>
      <c r="AA32" s="2266"/>
      <c r="AB32" s="2266"/>
      <c r="AC32" s="2266"/>
      <c r="AD32" s="2266"/>
      <c r="AE32" s="2266"/>
      <c r="AF32" s="328"/>
      <c r="AG32" s="2266" t="str">
        <f>IF(TITLE_DATE_PR_CHANGE="",IF(TITLE_DATE_PR="","",TITLE_DATE_PR),TITLE_DATE_PR_CHANGE)</f>
        <v>45595.549166666664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2253"/>
      <c r="AC33" s="2253"/>
      <c r="AD33" s="2253"/>
      <c r="AE33" s="2253"/>
      <c r="AF33" s="328"/>
      <c r="AG33" s="2253" t="str">
        <f>IF(TITLE_NUMBER_PR_CHANGE="",IF(TITLE_NUMBER_PR="","",TITLE_NUMBER_PR),TITLE_NUMBER_PR_CHANGE)</f>
        <v>03/3636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240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241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242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350E1-7131-6291-0C16-929D6A6112B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45595.549166666664</v>
      </c>
      <c r="W28" s="2266"/>
      <c r="X28" s="2266"/>
      <c r="Y28" s="2266"/>
      <c r="Z28" s="2266"/>
      <c r="AA28" s="2266"/>
      <c r="AB28" s="2266"/>
      <c r="AC28" s="2266"/>
      <c r="AD28" s="2266"/>
      <c r="AE28" s="2266"/>
      <c r="AF28" s="328"/>
      <c r="AG28" s="2266" t="str">
        <f>IF(TITLE_DATE_PR_CHANGE="",IF(TITLE_DATE_PR="","",TITLE_DATE_PR),TITLE_DATE_PR_CHANGE)</f>
        <v>45595.549166666664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2253"/>
      <c r="AC29" s="2253"/>
      <c r="AD29" s="2253"/>
      <c r="AE29" s="2253"/>
      <c r="AF29" s="328"/>
      <c r="AG29" s="2253" t="str">
        <f>IF(TITLE_NUMBER_PR_CHANGE="",IF(TITLE_NUMBER_PR="","",TITLE_NUMBER_PR),TITLE_NUMBER_PR_CHANGE)</f>
        <v>03/3636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45595.549166666664</v>
      </c>
      <c r="W32" s="2266"/>
      <c r="X32" s="2266"/>
      <c r="Y32" s="2266"/>
      <c r="Z32" s="2266"/>
      <c r="AA32" s="2266"/>
      <c r="AB32" s="2266"/>
      <c r="AC32" s="2266"/>
      <c r="AD32" s="2266"/>
      <c r="AE32" s="2266"/>
      <c r="AF32" s="328"/>
      <c r="AG32" s="2266" t="str">
        <f>IF(TITLE_DATE_PR_CHANGE="",IF(TITLE_DATE_PR="","",TITLE_DATE_PR),TITLE_DATE_PR_CHANGE)</f>
        <v>45595.549166666664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2253"/>
      <c r="AC33" s="2253"/>
      <c r="AD33" s="2253"/>
      <c r="AE33" s="2253"/>
      <c r="AF33" s="328"/>
      <c r="AG33" s="2253" t="str">
        <f>IF(TITLE_NUMBER_PR_CHANGE="",IF(TITLE_NUMBER_PR="","",TITLE_NUMBER_PR),TITLE_NUMBER_PR_CHANGE)</f>
        <v>03/3636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240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241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242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D1CBA-E5AA-2FDB-8302-CC6C113C18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240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509</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45595.549166666664</v>
      </c>
      <c r="W32" s="2266"/>
      <c r="X32" s="2266"/>
      <c r="Y32" s="2266"/>
      <c r="Z32" s="2266"/>
      <c r="AA32" s="2266"/>
      <c r="AB32" s="2266"/>
      <c r="AC32" s="328"/>
      <c r="AD32" s="2266" t="str">
        <f>IF(TITLE_DATE_PR_CHANGE="",IF(TITLE_DATE_PR="","",TITLE_DATE_PR),TITLE_DATE_PR_CHANGE)</f>
        <v>45595.549166666664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03/3636</v>
      </c>
      <c r="W33" s="2253"/>
      <c r="X33" s="2253"/>
      <c r="Y33" s="2253"/>
      <c r="Z33" s="2253"/>
      <c r="AA33" s="2253"/>
      <c r="AB33" s="2253"/>
      <c r="AC33" s="328"/>
      <c r="AD33" s="2253" t="str">
        <f>IF(TITLE_NUMBER_PR_CHANGE="",IF(TITLE_NUMBER_PR="","",TITLE_NUMBER_PR),TITLE_NUMBER_PR_CHANGE)</f>
        <v>03/3636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45595.549166666664</v>
      </c>
      <c r="W36" s="2266"/>
      <c r="X36" s="2266"/>
      <c r="Y36" s="2266"/>
      <c r="Z36" s="2266"/>
      <c r="AA36" s="2266"/>
      <c r="AB36" s="2266"/>
      <c r="AC36" s="328"/>
      <c r="AD36" s="2266" t="str">
        <f>IF(TITLE_DATE_PR_CHANGE="",IF(TITLE_DATE_PR="","",TITLE_DATE_PR),TITLE_DATE_PR_CHANGE)</f>
        <v>45595.549166666664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03/3636</v>
      </c>
      <c r="W37" s="2253"/>
      <c r="X37" s="2253"/>
      <c r="Y37" s="2253"/>
      <c r="Z37" s="2253"/>
      <c r="AA37" s="2253"/>
      <c r="AB37" s="2253"/>
      <c r="AC37" s="328"/>
      <c r="AD37" s="2253" t="str">
        <f>IF(TITLE_NUMBER_PR_CHANGE="",IF(TITLE_NUMBER_PR="","",TITLE_NUMBER_PR),TITLE_NUMBER_PR_CHANGE)</f>
        <v>03/3636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431</v>
      </c>
      <c r="W41" s="2277"/>
      <c r="X41" s="2277"/>
      <c r="Y41" s="2277"/>
      <c r="Z41" s="2277"/>
      <c r="AA41" s="2277"/>
      <c r="AB41" s="2278"/>
      <c r="AC41" s="2279" t="s">
        <v>432</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240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241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E00D1-8C08-1D02-36FF-5F382970F5A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555</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555</v>
      </c>
      <c r="H32" s="559"/>
      <c r="I32" s="559"/>
      <c r="J32" s="291" t="str">
        <f>FHD_NOTE_P_3</f>
        <v/>
      </c>
      <c r="K32" s="1638" t="str">
        <f>IF((LEN(E32)-LEN(SUBSTITUTE(E32,".","")))/LEN(".")=1,"p","")</f>
        <v>p</v>
      </c>
      <c r="AF32" s="1633">
        <v>11</v>
      </c>
    </row>
    <row customHeight="1" ht="11.25" hidden="1">
      <c r="A33" s="2373" t="s">
        <v>571</v>
      </c>
      <c r="D33" s="1640"/>
      <c r="E33" s="548" t="str">
        <f>FHD_NUM_P_4</f>
        <v/>
      </c>
      <c r="F33" s="1526" t="str">
        <f>FHD_P_4</f>
        <v/>
      </c>
      <c r="G33" s="1880" t="s">
        <v>555</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576</v>
      </c>
      <c r="C47" s="1638"/>
      <c r="D47" s="577"/>
      <c r="E47" s="548" t="str">
        <f>FHD_NUM_P_11</f>
        <v/>
      </c>
      <c r="F47" s="1526" t="str">
        <f>FHD_P_11</f>
        <v/>
      </c>
      <c r="G47" s="1880" t="s">
        <v>555</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577</v>
      </c>
      <c r="C48" s="1638"/>
      <c r="D48" s="1640"/>
      <c r="E48" s="548" t="str">
        <f>FHD_NUM_P_12</f>
        <v>2.3</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555</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579</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555</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581</v>
      </c>
      <c r="C72" s="1638"/>
      <c r="D72" s="1640"/>
      <c r="E72" s="548" t="str">
        <f>FHD_NUM_P_34</f>
        <v/>
      </c>
      <c r="F72" s="1882" t="str">
        <f>FHD_P_34</f>
        <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582</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583</v>
      </c>
      <c r="C82" s="737"/>
      <c r="D82" s="735"/>
      <c r="E82" s="548" t="str">
        <f>FHD_NUM_P_44</f>
        <v>7</v>
      </c>
      <c r="F82" s="1882" t="str">
        <f>FHD_P_44</f>
        <v>Объём поднятой воды</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584</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hidden="1">
      <c r="A99" s="2373" t="s">
        <v>588</v>
      </c>
      <c r="C99" s="1638"/>
      <c r="D99" s="1640"/>
      <c r="E99" s="548" t="str">
        <f>FHD_NUM_P_61</f>
        <v/>
      </c>
      <c r="F99" s="1882" t="str">
        <f>FHD_P_61</f>
        <v/>
      </c>
      <c r="G99" s="1880" t="s">
        <v>559</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589</v>
      </c>
      <c r="G101" s="574"/>
      <c r="H101" s="575"/>
      <c r="I101" s="575"/>
      <c r="J101" s="1006" t="s">
        <v>590</v>
      </c>
      <c r="K101" s="545"/>
      <c r="AF101" s="1633">
        <v>0</v>
      </c>
    </row>
    <row s="1368" customFormat="1" customHeight="1" ht="18.75" hidden="1">
      <c r="A102" s="2373"/>
      <c r="C102" s="1638"/>
      <c r="D102" s="1640"/>
      <c r="E102" s="548" t="str">
        <f>FHD_NUM_P_62</f>
        <v/>
      </c>
      <c r="F102" s="1882" t="str">
        <f>FHD_P_62</f>
        <v/>
      </c>
      <c r="G102" s="1879" t="s">
        <v>559</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586</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591</v>
      </c>
      <c r="D104" s="1640"/>
      <c r="E104" s="548" t="str">
        <f>FHD_NUM_P_64</f>
        <v/>
      </c>
      <c r="F104" s="1882" t="str">
        <f>FHD_P_64</f>
        <v/>
      </c>
      <c r="G104" s="1879" t="s">
        <v>586</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586</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hidden="1">
      <c r="A113" s="991" t="s">
        <v>594</v>
      </c>
      <c r="D113" s="1640"/>
      <c r="E113" s="548" t="str">
        <f>FHD_NUM_P_73</f>
        <v/>
      </c>
      <c r="F113" s="1882" t="str">
        <f>FHD_P_73</f>
        <v/>
      </c>
      <c r="G113" s="972" t="s">
        <v>593</v>
      </c>
      <c r="H113" s="970"/>
      <c r="I113" s="970"/>
      <c r="J113" s="291" t="str">
        <f>FHD_NOTE_P_73</f>
        <v/>
      </c>
      <c r="K113" s="545"/>
      <c r="AF113" s="1633">
        <v>0</v>
      </c>
    </row>
    <row customHeight="1" ht="33.75">
      <c r="A114" s="991" t="s">
        <v>595</v>
      </c>
      <c r="D114" s="1640"/>
      <c r="E114" s="548" t="str">
        <f>FHD_NUM_P_74</f>
        <v>13</v>
      </c>
      <c r="F114" s="1882" t="str">
        <f>FHD_P_74</f>
        <v>Удельный расход электрической энергии на подачу воды в сеть</v>
      </c>
      <c r="G114" s="1878" t="s">
        <v>596</v>
      </c>
      <c r="H114" s="579"/>
      <c r="I114" s="579"/>
      <c r="J114" s="291" t="str">
        <f>FHD_NOTE_P_74</f>
        <v/>
      </c>
      <c r="K114" s="545"/>
      <c r="AF114" s="1633">
        <v>0</v>
      </c>
    </row>
    <row s="1637" customFormat="1" customHeight="1" ht="18.75">
      <c r="A115" s="2375" t="s">
        <v>597</v>
      </c>
      <c r="B115" s="912"/>
      <c r="C115" s="737"/>
      <c r="D115" s="735"/>
      <c r="E115" s="548" t="str">
        <f>FHD_NUM_P_75</f>
        <v>14</v>
      </c>
      <c r="F115" s="1882" t="str">
        <f>FHD_P_75</f>
        <v>Расход воды на собственные нужды, в том числе:</v>
      </c>
      <c r="G115" s="1878" t="s">
        <v>561</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561</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561</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600</v>
      </c>
      <c r="D120" s="1640"/>
      <c r="E120" s="548" t="str">
        <f>FHD_NUM_P_78</f>
        <v/>
      </c>
      <c r="F120" s="1882" t="str">
        <f>FHD_P_78</f>
        <v/>
      </c>
      <c r="G120" s="1879" t="s">
        <v>563</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589</v>
      </c>
      <c r="G122" s="574"/>
      <c r="H122" s="575"/>
      <c r="I122" s="575"/>
      <c r="J122" s="1006" t="s">
        <v>601</v>
      </c>
      <c r="K122" s="545"/>
      <c r="AF122" s="1633">
        <v>0</v>
      </c>
    </row>
    <row customHeight="1" ht="22.5" hidden="1">
      <c r="A123" s="2373"/>
      <c r="D123" s="1640"/>
      <c r="E123" s="548" t="str">
        <f>FHD_NUM_P_79</f>
        <v/>
      </c>
      <c r="F123" s="1882" t="str">
        <f>FHD_P_79</f>
        <v/>
      </c>
      <c r="G123" s="1880" t="s">
        <v>565</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589</v>
      </c>
      <c r="G125" s="574"/>
      <c r="H125" s="575"/>
      <c r="I125" s="575"/>
      <c r="J125" s="1006" t="s">
        <v>602</v>
      </c>
      <c r="K125" s="545"/>
      <c r="AF125" s="1633">
        <v>0</v>
      </c>
    </row>
    <row customHeight="1" ht="22.5" hidden="1">
      <c r="A126" s="2373"/>
      <c r="D126" s="1640"/>
      <c r="E126" s="548" t="str">
        <f>FHD_NUM_P_80</f>
        <v/>
      </c>
      <c r="F126" s="1882" t="str">
        <f>FHD_P_80</f>
        <v/>
      </c>
      <c r="G126" s="1880" t="s">
        <v>603</v>
      </c>
      <c r="H126" s="559"/>
      <c r="I126" s="559"/>
      <c r="J126" s="291" t="str">
        <f>FHD_NOTE_P_80</f>
        <v/>
      </c>
      <c r="K126" s="545"/>
      <c r="AF126" s="1633">
        <v>0</v>
      </c>
    </row>
    <row customHeight="1" ht="18.75" hidden="1">
      <c r="A127" s="2373"/>
      <c r="D127" s="1640"/>
      <c r="E127" s="548" t="str">
        <f>FHD_NUM_P_81</f>
        <v/>
      </c>
      <c r="F127" s="1882" t="str">
        <f>FHD_P_81</f>
        <v/>
      </c>
      <c r="G127" s="1880" t="s">
        <v>604</v>
      </c>
      <c r="H127" s="559"/>
      <c r="I127" s="559"/>
      <c r="J127" s="291" t="str">
        <f>FHD_NOTE_P_81</f>
        <v/>
      </c>
      <c r="K127" s="545"/>
      <c r="AF127" s="1633">
        <v>0</v>
      </c>
    </row>
    <row customHeight="1" ht="18.75" hidden="1">
      <c r="A128" s="2373"/>
      <c r="C128" s="1638" t="s">
        <v>591</v>
      </c>
      <c r="D128" s="1640"/>
      <c r="E128" s="548" t="str">
        <f>FHD_NUM_P_82</f>
        <v/>
      </c>
      <c r="F128" s="1882" t="str">
        <f>FHD_P_82</f>
        <v/>
      </c>
      <c r="G128" s="1880" t="s">
        <v>310</v>
      </c>
      <c r="H128" s="403"/>
      <c r="I128" s="403"/>
      <c r="J128" s="291" t="str">
        <f>FHD_NOTE_P_82</f>
        <v/>
      </c>
      <c r="K128" s="545"/>
      <c r="AF128" s="1633">
        <v>0</v>
      </c>
    </row>
    <row customHeight="1" ht="18.75" hidden="1">
      <c r="A129" s="2373"/>
      <c r="C129" s="1638" t="s">
        <v>591</v>
      </c>
      <c r="D129" s="1640"/>
      <c r="E129" s="548" t="str">
        <f>FHD_NUM_P_83</f>
        <v/>
      </c>
      <c r="F129" s="1526" t="str">
        <f>FHD_P_83</f>
        <v/>
      </c>
      <c r="G129" s="1880" t="s">
        <v>310</v>
      </c>
      <c r="H129" s="403"/>
      <c r="I129" s="403"/>
      <c r="J129" s="291" t="str">
        <f>FHD_NOTE_P_83</f>
        <v/>
      </c>
      <c r="K129" s="545"/>
      <c r="AF129" s="1633">
        <v>0</v>
      </c>
    </row>
    <row customHeight="1" ht="18.75" hidden="1">
      <c r="A130" s="2373"/>
      <c r="C130" s="1638" t="s">
        <v>591</v>
      </c>
      <c r="D130" s="1640"/>
      <c r="E130" s="548" t="str">
        <f>FHD_NUM_P_84</f>
        <v/>
      </c>
      <c r="F130" s="1526" t="str">
        <f>FHD_P_84</f>
        <v/>
      </c>
      <c r="G130" s="1880" t="s">
        <v>310</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DFA38-6C9A-29DA-FC72-F17DB093A1B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92592-31A7-C693-97FB-989583BB8CC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623</v>
      </c>
      <c r="I10" s="713"/>
      <c r="J10" s="2369" t="s">
        <v>106</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9DA9D-A828-B4AA-A93F-431C802A437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498</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693</v>
      </c>
      <c r="C10" s="2055" t="s">
        <v>694</v>
      </c>
      <c r="D10" s="2054" t="s">
        <v>630</v>
      </c>
      <c r="E10" s="2058" t="s">
        <v>631</v>
      </c>
      <c r="F10" s="2058" t="s">
        <v>631</v>
      </c>
      <c r="H10" s="378"/>
      <c r="I10" s="2026" t="s">
        <v>110</v>
      </c>
      <c r="J10" s="1888" t="s">
        <v>695</v>
      </c>
      <c r="K10" s="2020" t="s">
        <v>310</v>
      </c>
      <c r="L10" s="820"/>
      <c r="M10" s="299" t="s">
        <v>696</v>
      </c>
      <c r="W10" s="1633">
        <v>34</v>
      </c>
    </row>
    <row customHeight="1" ht="50.25">
      <c r="B11" s="2055" t="s">
        <v>697</v>
      </c>
      <c r="C11" s="2055" t="s">
        <v>698</v>
      </c>
      <c r="D11" s="2054" t="s">
        <v>630</v>
      </c>
      <c r="E11" s="2058" t="s">
        <v>631</v>
      </c>
      <c r="F11" s="2058" t="s">
        <v>631</v>
      </c>
      <c r="H11" s="378"/>
      <c r="I11" s="2026" t="s">
        <v>111</v>
      </c>
      <c r="J11" s="1888" t="s">
        <v>699</v>
      </c>
      <c r="K11" s="2020" t="s">
        <v>310</v>
      </c>
      <c r="L11" s="820"/>
      <c r="M11" s="299" t="s">
        <v>696</v>
      </c>
      <c r="W11" s="1633">
        <v>48</v>
      </c>
    </row>
    <row customHeight="1" ht="48.29999999999999">
      <c r="B12" s="2055" t="s">
        <v>700</v>
      </c>
      <c r="C12" s="2055" t="s">
        <v>701</v>
      </c>
      <c r="D12" s="2054" t="s">
        <v>630</v>
      </c>
      <c r="E12" s="2058" t="s">
        <v>631</v>
      </c>
      <c r="F12" s="2058" t="s">
        <v>631</v>
      </c>
      <c r="H12" s="1690"/>
      <c r="I12" s="2026" t="s">
        <v>90</v>
      </c>
      <c r="J12" s="2033" t="s">
        <v>702</v>
      </c>
      <c r="K12" s="2020" t="s">
        <v>310</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B6665-075D-DDF2-EABA-28E25F35011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706</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110</v>
      </c>
      <c r="F15" s="709" t="s">
        <v>707</v>
      </c>
      <c r="G15" s="1648" t="s">
        <v>555</v>
      </c>
      <c r="H15" s="559"/>
      <c r="I15" s="559"/>
      <c r="J15" s="291" t="s">
        <v>708</v>
      </c>
      <c r="K15" s="545" t="s">
        <v>633</v>
      </c>
      <c r="AF15" s="1633">
        <v>19</v>
      </c>
    </row>
    <row customHeight="1" ht="35.699999999999996">
      <c r="D16" s="1640"/>
      <c r="E16" s="1632" t="s">
        <v>111</v>
      </c>
      <c r="F16" s="709" t="s">
        <v>709</v>
      </c>
      <c r="G16" s="1648" t="s">
        <v>555</v>
      </c>
      <c r="H16" s="560">
        <f>SUM(H17,H20:H32)</f>
        <v>0</v>
      </c>
      <c r="I16" s="560">
        <f>SUM(I17,I20,I23,I26,I29:I32)</f>
        <v>0</v>
      </c>
      <c r="J16" s="291" t="s">
        <v>710</v>
      </c>
      <c r="K16" s="545" t="s">
        <v>633</v>
      </c>
      <c r="AF16" s="1633">
        <v>34</v>
      </c>
    </row>
    <row customHeight="1" ht="19.95">
      <c r="D17" s="1640"/>
      <c r="E17" s="1666" t="s">
        <v>711</v>
      </c>
      <c r="F17" s="956" t="s">
        <v>712</v>
      </c>
      <c r="G17" s="1645" t="s">
        <v>555</v>
      </c>
      <c r="H17" s="559"/>
      <c r="I17" s="559"/>
      <c r="J17" s="291" t="s">
        <v>713</v>
      </c>
      <c r="K17" s="545"/>
      <c r="AF17" s="1633">
        <v>19</v>
      </c>
    </row>
    <row customHeight="1" ht="24">
      <c r="D18" s="1640"/>
      <c r="E18" s="1666" t="s">
        <v>714</v>
      </c>
      <c r="F18" s="1652" t="s">
        <v>715</v>
      </c>
      <c r="G18" s="1645" t="s">
        <v>555</v>
      </c>
      <c r="H18" s="559"/>
      <c r="I18" s="559"/>
      <c r="J18" s="291" t="s">
        <v>716</v>
      </c>
      <c r="K18" s="545"/>
      <c r="AF18" s="1633">
        <v>23</v>
      </c>
    </row>
    <row customHeight="1" ht="35.699999999999996">
      <c r="D19" s="1640"/>
      <c r="E19" s="1666" t="s">
        <v>717</v>
      </c>
      <c r="F19" s="1652" t="s">
        <v>718</v>
      </c>
      <c r="G19" s="1645" t="s">
        <v>555</v>
      </c>
      <c r="H19" s="559"/>
      <c r="I19" s="559"/>
      <c r="J19" s="291"/>
      <c r="K19" s="545"/>
      <c r="AF19" s="1633">
        <v>34</v>
      </c>
    </row>
    <row customHeight="1" ht="19.95">
      <c r="D20" s="1640"/>
      <c r="E20" s="1666" t="s">
        <v>311</v>
      </c>
      <c r="F20" s="956" t="s">
        <v>719</v>
      </c>
      <c r="G20" s="1645" t="s">
        <v>555</v>
      </c>
      <c r="H20" s="559"/>
      <c r="I20" s="559"/>
      <c r="J20" s="291" t="s">
        <v>720</v>
      </c>
      <c r="K20" s="545"/>
      <c r="AF20" s="1633">
        <v>19</v>
      </c>
    </row>
    <row customHeight="1" ht="19.95">
      <c r="D21" s="1640"/>
      <c r="E21" s="1666" t="s">
        <v>721</v>
      </c>
      <c r="F21" s="1652" t="s">
        <v>722</v>
      </c>
      <c r="G21" s="1645" t="s">
        <v>555</v>
      </c>
      <c r="H21" s="559"/>
      <c r="I21" s="559"/>
      <c r="J21" s="291"/>
      <c r="K21" s="545"/>
      <c r="AF21" s="1633">
        <v>19</v>
      </c>
    </row>
    <row customHeight="1" ht="19.95">
      <c r="D22" s="1640"/>
      <c r="E22" s="1666" t="s">
        <v>723</v>
      </c>
      <c r="F22" s="1652" t="s">
        <v>724</v>
      </c>
      <c r="G22" s="1645" t="s">
        <v>555</v>
      </c>
      <c r="H22" s="559"/>
      <c r="I22" s="559"/>
      <c r="J22" s="291"/>
      <c r="K22" s="545"/>
      <c r="AF22" s="1633">
        <v>19</v>
      </c>
    </row>
    <row customHeight="1" ht="24">
      <c r="D23" s="1640"/>
      <c r="E23" s="1666" t="s">
        <v>314</v>
      </c>
      <c r="F23" s="956" t="s">
        <v>725</v>
      </c>
      <c r="G23" s="1645" t="s">
        <v>555</v>
      </c>
      <c r="H23" s="559"/>
      <c r="I23" s="559"/>
      <c r="J23" s="291" t="s">
        <v>726</v>
      </c>
      <c r="K23" s="545"/>
      <c r="AF23" s="1633">
        <v>23</v>
      </c>
    </row>
    <row customHeight="1" ht="19.95">
      <c r="D24" s="1640"/>
      <c r="E24" s="1666" t="s">
        <v>727</v>
      </c>
      <c r="F24" s="1652" t="s">
        <v>728</v>
      </c>
      <c r="G24" s="1645" t="s">
        <v>555</v>
      </c>
      <c r="H24" s="559"/>
      <c r="I24" s="559"/>
      <c r="J24" s="291"/>
      <c r="K24" s="545"/>
      <c r="AF24" s="1633">
        <v>19</v>
      </c>
    </row>
    <row customHeight="1" ht="35.699999999999996">
      <c r="D25" s="1640"/>
      <c r="E25" s="1666" t="s">
        <v>729</v>
      </c>
      <c r="F25" s="1652" t="s">
        <v>730</v>
      </c>
      <c r="G25" s="1645" t="s">
        <v>555</v>
      </c>
      <c r="H25" s="559"/>
      <c r="I25" s="559"/>
      <c r="J25" s="291"/>
      <c r="K25" s="545"/>
      <c r="AF25" s="1633">
        <v>34</v>
      </c>
    </row>
    <row customHeight="1" ht="24">
      <c r="D26" s="1640"/>
      <c r="E26" s="1666" t="s">
        <v>731</v>
      </c>
      <c r="F26" s="956" t="s">
        <v>732</v>
      </c>
      <c r="G26" s="1645" t="s">
        <v>555</v>
      </c>
      <c r="H26" s="559"/>
      <c r="I26" s="559"/>
      <c r="J26" s="291" t="s">
        <v>733</v>
      </c>
      <c r="K26" s="545"/>
      <c r="AF26" s="1633">
        <v>23</v>
      </c>
    </row>
    <row customHeight="1" ht="19.95">
      <c r="D27" s="1640"/>
      <c r="E27" s="1677" t="s">
        <v>734</v>
      </c>
      <c r="F27" s="1652" t="s">
        <v>735</v>
      </c>
      <c r="G27" s="1656" t="s">
        <v>555</v>
      </c>
      <c r="H27" s="1678"/>
      <c r="I27" s="1678"/>
      <c r="J27" s="291"/>
      <c r="K27" s="545"/>
      <c r="AF27" s="1633">
        <v>19</v>
      </c>
    </row>
    <row customHeight="1" ht="19.95">
      <c r="D28" s="1640"/>
      <c r="E28" s="1677" t="s">
        <v>736</v>
      </c>
      <c r="F28" s="1652" t="s">
        <v>737</v>
      </c>
      <c r="G28" s="1656" t="s">
        <v>555</v>
      </c>
      <c r="H28" s="1678"/>
      <c r="I28" s="1678"/>
      <c r="J28" s="291"/>
      <c r="K28" s="545"/>
      <c r="AF28" s="1633">
        <v>19</v>
      </c>
    </row>
    <row customHeight="1" ht="19.95">
      <c r="D29" s="1640"/>
      <c r="E29" s="1677" t="s">
        <v>738</v>
      </c>
      <c r="F29" s="956" t="s">
        <v>739</v>
      </c>
      <c r="G29" s="1656" t="s">
        <v>555</v>
      </c>
      <c r="H29" s="1678"/>
      <c r="I29" s="1678"/>
      <c r="J29" s="291"/>
      <c r="K29" s="545"/>
      <c r="AF29" s="1633">
        <v>19</v>
      </c>
    </row>
    <row customHeight="1" ht="19.95">
      <c r="D30" s="1640"/>
      <c r="E30" s="1677" t="s">
        <v>740</v>
      </c>
      <c r="F30" s="956" t="s">
        <v>741</v>
      </c>
      <c r="G30" s="1656" t="s">
        <v>555</v>
      </c>
      <c r="H30" s="1678"/>
      <c r="I30" s="1678"/>
      <c r="J30" s="291"/>
      <c r="K30" s="545"/>
      <c r="AF30" s="1633">
        <v>19</v>
      </c>
    </row>
    <row customHeight="1" ht="19.95">
      <c r="D31" s="1640"/>
      <c r="E31" s="1677" t="s">
        <v>742</v>
      </c>
      <c r="F31" s="956" t="s">
        <v>743</v>
      </c>
      <c r="G31" s="1656" t="s">
        <v>555</v>
      </c>
      <c r="H31" s="1678"/>
      <c r="I31" s="1678"/>
      <c r="J31" s="291"/>
      <c r="K31" s="545"/>
      <c r="AF31" s="1633">
        <v>19</v>
      </c>
    </row>
    <row s="1368" customFormat="1" customHeight="1" ht="35.699999999999996">
      <c r="A32" s="989"/>
      <c r="C32" s="1638"/>
      <c r="D32" s="1640"/>
      <c r="E32" s="1677" t="s">
        <v>744</v>
      </c>
      <c r="F32" s="956" t="s">
        <v>745</v>
      </c>
      <c r="G32" s="1646" t="s">
        <v>555</v>
      </c>
      <c r="H32" s="581">
        <f>SUM(H33:H34)</f>
        <v>0</v>
      </c>
      <c r="I32" s="581">
        <f>SUM(I33:I34)</f>
        <v>0</v>
      </c>
      <c r="J32" s="291" t="s">
        <v>746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747</v>
      </c>
      <c r="K34" s="545"/>
      <c r="L34" s="1638"/>
      <c r="M34" s="1638"/>
      <c r="R34" s="1638"/>
      <c r="U34" s="546"/>
      <c r="AA34" s="1634"/>
      <c r="AB34" s="1634"/>
      <c r="AC34" s="1634"/>
      <c r="AD34" s="1634"/>
      <c r="AE34" s="1634"/>
      <c r="AF34" s="1162">
        <v>19</v>
      </c>
    </row>
    <row customHeight="1" ht="60">
      <c r="D35" s="1640"/>
      <c r="E35" s="1677" t="s">
        <v>748</v>
      </c>
      <c r="F35" s="956" t="s">
        <v>749</v>
      </c>
      <c r="G35" s="1656" t="s">
        <v>555</v>
      </c>
      <c r="H35" s="1678"/>
      <c r="I35" s="1678"/>
      <c r="J35" s="291" t="s">
        <v>750</v>
      </c>
      <c r="K35" s="545"/>
      <c r="AF35" s="1633">
        <v>57</v>
      </c>
    </row>
    <row s="1368" customFormat="1" customHeight="1" ht="24">
      <c r="A36" s="991" t="s">
        <v>581</v>
      </c>
      <c r="C36" s="1638"/>
      <c r="D36" s="1640"/>
      <c r="E36" s="1666" t="s">
        <v>90</v>
      </c>
      <c r="F36" s="709" t="s">
        <v>751</v>
      </c>
      <c r="G36" s="1645" t="s">
        <v>555</v>
      </c>
      <c r="H36" s="559"/>
      <c r="I36" s="559"/>
      <c r="J36" s="291" t="s">
        <v>752</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754</v>
      </c>
      <c r="G38" s="1645" t="s">
        <v>555</v>
      </c>
      <c r="H38" s="559"/>
      <c r="I38" s="559"/>
      <c r="J38" s="291" t="s">
        <v>755</v>
      </c>
      <c r="K38" s="545"/>
      <c r="L38" s="1638"/>
      <c r="M38" s="1638"/>
      <c r="R38" s="1638"/>
      <c r="U38" s="546"/>
      <c r="AA38" s="1634"/>
      <c r="AB38" s="1634"/>
      <c r="AC38" s="1634"/>
      <c r="AD38" s="1634"/>
      <c r="AE38" s="1634"/>
      <c r="AF38" s="1162">
        <v>19</v>
      </c>
    </row>
    <row s="1368" customFormat="1" customHeight="1" ht="24">
      <c r="A39" s="989"/>
      <c r="C39" s="1638"/>
      <c r="D39" s="577"/>
      <c r="E39" s="1666" t="s">
        <v>756</v>
      </c>
      <c r="F39" s="956" t="s">
        <v>757</v>
      </c>
      <c r="G39" s="1656" t="s">
        <v>555</v>
      </c>
      <c r="H39" s="559"/>
      <c r="I39" s="559"/>
      <c r="J39" s="291" t="s">
        <v>758</v>
      </c>
      <c r="K39" s="545"/>
      <c r="L39" s="1638"/>
      <c r="M39" s="1638"/>
      <c r="R39" s="1638"/>
      <c r="U39" s="546"/>
      <c r="AA39" s="1634"/>
      <c r="AB39" s="1634"/>
      <c r="AC39" s="1634"/>
      <c r="AD39" s="1634"/>
      <c r="AE39" s="1634"/>
      <c r="AF39" s="1162">
        <v>23</v>
      </c>
    </row>
    <row s="1368" customFormat="1" customHeight="1" ht="24">
      <c r="A40" s="989"/>
      <c r="C40" s="1638"/>
      <c r="D40" s="1640"/>
      <c r="E40" s="1666" t="s">
        <v>759</v>
      </c>
      <c r="F40" s="1652" t="s">
        <v>760</v>
      </c>
      <c r="G40" s="1645" t="s">
        <v>555</v>
      </c>
      <c r="H40" s="559"/>
      <c r="I40" s="559"/>
      <c r="J40" s="291" t="s">
        <v>761</v>
      </c>
      <c r="K40" s="545"/>
      <c r="L40" s="1638"/>
      <c r="M40" s="1638"/>
      <c r="R40" s="1638"/>
      <c r="U40" s="546"/>
      <c r="AA40" s="1634"/>
      <c r="AB40" s="1634"/>
      <c r="AC40" s="1634"/>
      <c r="AD40" s="1634"/>
      <c r="AE40" s="1634"/>
      <c r="AF40" s="1162">
        <v>23</v>
      </c>
    </row>
    <row s="1368" customFormat="1" customHeight="1" ht="24">
      <c r="A41" s="989"/>
      <c r="C41" s="1638"/>
      <c r="D41" s="1640"/>
      <c r="E41" s="1666" t="s">
        <v>762</v>
      </c>
      <c r="F41" s="1652" t="s">
        <v>763</v>
      </c>
      <c r="G41" s="1645" t="s">
        <v>555</v>
      </c>
      <c r="H41" s="559"/>
      <c r="I41" s="559"/>
      <c r="J41" s="291" t="s">
        <v>764</v>
      </c>
      <c r="K41" s="545"/>
      <c r="L41" s="1638"/>
      <c r="M41" s="1638"/>
      <c r="R41" s="1638"/>
      <c r="U41" s="546"/>
      <c r="AA41" s="1634"/>
      <c r="AB41" s="1634"/>
      <c r="AC41" s="1634"/>
      <c r="AD41" s="1634"/>
      <c r="AE41" s="1634"/>
      <c r="AF41" s="1162">
        <v>23</v>
      </c>
    </row>
    <row s="1368" customFormat="1" customHeight="1" ht="24">
      <c r="A42" s="989"/>
      <c r="C42" s="1638"/>
      <c r="D42" s="1640"/>
      <c r="E42" s="1666" t="s">
        <v>765</v>
      </c>
      <c r="F42" s="1652" t="s">
        <v>766</v>
      </c>
      <c r="G42" s="1645" t="s">
        <v>555</v>
      </c>
      <c r="H42" s="559"/>
      <c r="I42" s="559"/>
      <c r="J42" s="291" t="s">
        <v>767</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112</v>
      </c>
      <c r="F43" s="709" t="s">
        <v>632</v>
      </c>
      <c r="G43" s="1648" t="s">
        <v>768</v>
      </c>
      <c r="H43" s="403"/>
      <c r="I43" s="403"/>
      <c r="J43" s="291" t="s">
        <v>769</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770</v>
      </c>
      <c r="G44" s="1645" t="s">
        <v>771</v>
      </c>
      <c r="H44" s="547"/>
      <c r="I44" s="547"/>
      <c r="J44" s="291" t="s">
        <v>772</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773</v>
      </c>
      <c r="G45" s="1656" t="s">
        <v>774</v>
      </c>
      <c r="H45" s="547"/>
      <c r="I45" s="547"/>
      <c r="J45" s="291" t="s">
        <v>775</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776</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CF1B6-AB24-CFFE-0E77-951988204CC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777</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110</v>
      </c>
      <c r="F15" s="709" t="s">
        <v>778</v>
      </c>
      <c r="G15" s="1659" t="s">
        <v>555</v>
      </c>
      <c r="H15" s="559"/>
      <c r="I15" s="559"/>
      <c r="J15" s="291" t="s">
        <v>779</v>
      </c>
      <c r="K15" s="545" t="s">
        <v>633</v>
      </c>
      <c r="AF15" s="1633">
        <v>19</v>
      </c>
    </row>
    <row customHeight="1" ht="24">
      <c r="D16" s="1640"/>
      <c r="E16" s="1632" t="s">
        <v>111</v>
      </c>
      <c r="F16" s="1667" t="s">
        <v>780</v>
      </c>
      <c r="G16" s="1659" t="s">
        <v>555</v>
      </c>
      <c r="H16" s="560">
        <f>SUM(H17,H20:H27)</f>
        <v>0</v>
      </c>
      <c r="I16" s="560">
        <f>SUM(I17,I20:I27)</f>
        <v>0</v>
      </c>
      <c r="J16" s="291" t="s">
        <v>781</v>
      </c>
      <c r="K16" s="545" t="s">
        <v>633</v>
      </c>
      <c r="AF16" s="1633">
        <v>23</v>
      </c>
    </row>
    <row customHeight="1" ht="35.699999999999996">
      <c r="D17" s="1640"/>
      <c r="E17" s="1666" t="s">
        <v>711</v>
      </c>
      <c r="F17" s="1669" t="s">
        <v>782</v>
      </c>
      <c r="G17" s="1656" t="s">
        <v>555</v>
      </c>
      <c r="H17" s="559"/>
      <c r="I17" s="559"/>
      <c r="J17" s="291" t="s">
        <v>783</v>
      </c>
      <c r="K17" s="545"/>
      <c r="AF17" s="1633">
        <v>34</v>
      </c>
    </row>
    <row customHeight="1" ht="19.95">
      <c r="D18" s="1640"/>
      <c r="E18" s="1666" t="s">
        <v>714</v>
      </c>
      <c r="F18" s="1670" t="s">
        <v>784</v>
      </c>
      <c r="G18" s="1656" t="s">
        <v>555</v>
      </c>
      <c r="H18" s="559"/>
      <c r="I18" s="559"/>
      <c r="J18" s="291"/>
      <c r="K18" s="545"/>
      <c r="AF18" s="1633">
        <v>19</v>
      </c>
    </row>
    <row customHeight="1" ht="24">
      <c r="D19" s="1640"/>
      <c r="E19" s="1666" t="s">
        <v>717</v>
      </c>
      <c r="F19" s="1670" t="s">
        <v>785</v>
      </c>
      <c r="G19" s="1656" t="s">
        <v>555</v>
      </c>
      <c r="H19" s="559"/>
      <c r="I19" s="559"/>
      <c r="J19" s="291"/>
      <c r="K19" s="545"/>
      <c r="AF19" s="1633">
        <v>23</v>
      </c>
    </row>
    <row customHeight="1" ht="35.699999999999996">
      <c r="D20" s="1640"/>
      <c r="E20" s="1666" t="s">
        <v>311</v>
      </c>
      <c r="F20" s="1669" t="s">
        <v>786</v>
      </c>
      <c r="G20" s="1656" t="s">
        <v>555</v>
      </c>
      <c r="H20" s="559"/>
      <c r="I20" s="559"/>
      <c r="J20" s="291"/>
      <c r="K20" s="545"/>
      <c r="AF20" s="1633">
        <v>34</v>
      </c>
    </row>
    <row customHeight="1" ht="48.29999999999999">
      <c r="D21" s="1640"/>
      <c r="E21" s="1666" t="s">
        <v>314</v>
      </c>
      <c r="F21" s="1669" t="s">
        <v>787</v>
      </c>
      <c r="G21" s="1656" t="s">
        <v>555</v>
      </c>
      <c r="H21" s="559"/>
      <c r="I21" s="559"/>
      <c r="J21" s="291"/>
      <c r="K21" s="545"/>
      <c r="AF21" s="1633">
        <v>46</v>
      </c>
    </row>
    <row customHeight="1" ht="60">
      <c r="D22" s="1640"/>
      <c r="E22" s="1666" t="s">
        <v>731</v>
      </c>
      <c r="F22" s="1669" t="s">
        <v>788</v>
      </c>
      <c r="G22" s="1656" t="s">
        <v>555</v>
      </c>
      <c r="H22" s="559"/>
      <c r="I22" s="559"/>
      <c r="J22" s="291"/>
      <c r="K22" s="545"/>
      <c r="AF22" s="1633">
        <v>57</v>
      </c>
    </row>
    <row customHeight="1" ht="35.699999999999996">
      <c r="D23" s="1640"/>
      <c r="E23" s="1666" t="s">
        <v>738</v>
      </c>
      <c r="F23" s="1669" t="s">
        <v>789</v>
      </c>
      <c r="G23" s="1656" t="s">
        <v>555</v>
      </c>
      <c r="H23" s="559"/>
      <c r="I23" s="559"/>
      <c r="J23" s="291"/>
      <c r="K23" s="545"/>
      <c r="AF23" s="1633">
        <v>34</v>
      </c>
    </row>
    <row customHeight="1" ht="35.699999999999996">
      <c r="D24" s="1640"/>
      <c r="E24" s="1666" t="s">
        <v>740</v>
      </c>
      <c r="F24" s="1669" t="s">
        <v>790</v>
      </c>
      <c r="G24" s="1656" t="s">
        <v>555</v>
      </c>
      <c r="H24" s="559"/>
      <c r="I24" s="559"/>
      <c r="J24" s="291"/>
      <c r="K24" s="545"/>
      <c r="AF24" s="1633">
        <v>34</v>
      </c>
    </row>
    <row customHeight="1" ht="24">
      <c r="D25" s="1640"/>
      <c r="E25" s="1666" t="s">
        <v>742</v>
      </c>
      <c r="F25" s="1669" t="s">
        <v>791</v>
      </c>
      <c r="G25" s="1656" t="s">
        <v>555</v>
      </c>
      <c r="H25" s="559"/>
      <c r="I25" s="559"/>
      <c r="J25" s="291"/>
      <c r="K25" s="545"/>
      <c r="AF25" s="1633">
        <v>23</v>
      </c>
    </row>
    <row customHeight="1" ht="76.5">
      <c r="D26" s="1640"/>
      <c r="E26" s="1666" t="s">
        <v>744</v>
      </c>
      <c r="F26" s="1669" t="s">
        <v>792</v>
      </c>
      <c r="G26" s="1656" t="s">
        <v>555</v>
      </c>
      <c r="H26" s="559"/>
      <c r="I26" s="559"/>
      <c r="J26" s="291"/>
      <c r="K26" s="545"/>
      <c r="AF26" s="1633">
        <v>73</v>
      </c>
    </row>
    <row s="1368" customFormat="1" customHeight="1" ht="35.699999999999996">
      <c r="A27" s="989"/>
      <c r="C27" s="1638"/>
      <c r="D27" s="1640"/>
      <c r="E27" s="1631" t="s">
        <v>748</v>
      </c>
      <c r="F27" s="1630" t="s">
        <v>793</v>
      </c>
      <c r="G27" s="1657" t="s">
        <v>555</v>
      </c>
      <c r="H27" s="581">
        <f>SUM(H28:H29)</f>
        <v>0</v>
      </c>
      <c r="I27" s="581">
        <f>SUM(I28:I29)</f>
        <v>0</v>
      </c>
      <c r="J27" s="291" t="s">
        <v>746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747</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794</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795</v>
      </c>
      <c r="G31" s="1656" t="s">
        <v>555</v>
      </c>
      <c r="H31" s="559"/>
      <c r="I31" s="559"/>
      <c r="J31" s="291" t="s">
        <v>796</v>
      </c>
      <c r="K31" s="545"/>
      <c r="L31" s="1638"/>
      <c r="M31" s="1638"/>
      <c r="R31" s="1638"/>
      <c r="U31" s="546"/>
      <c r="AA31" s="1634"/>
      <c r="AB31" s="1634"/>
      <c r="AC31" s="1634"/>
      <c r="AD31" s="1634"/>
      <c r="AE31" s="1634"/>
      <c r="AF31" s="1162">
        <v>34</v>
      </c>
    </row>
    <row s="1368" customFormat="1" customHeight="1" ht="24">
      <c r="A32" s="989"/>
      <c r="C32" s="1638"/>
      <c r="D32" s="1640"/>
      <c r="E32" s="1666" t="s">
        <v>756</v>
      </c>
      <c r="F32" s="692" t="s">
        <v>760</v>
      </c>
      <c r="G32" s="1656" t="s">
        <v>555</v>
      </c>
      <c r="H32" s="559"/>
      <c r="I32" s="559"/>
      <c r="J32" s="291" t="s">
        <v>797</v>
      </c>
      <c r="K32" s="545"/>
      <c r="L32" s="1638"/>
      <c r="M32" s="1638"/>
      <c r="R32" s="1638"/>
      <c r="U32" s="546"/>
      <c r="AA32" s="1634"/>
      <c r="AB32" s="1634"/>
      <c r="AC32" s="1634"/>
      <c r="AD32" s="1634"/>
      <c r="AE32" s="1634"/>
      <c r="AF32" s="1162">
        <v>23</v>
      </c>
    </row>
    <row s="1368" customFormat="1" customHeight="1" ht="24">
      <c r="A33" s="989"/>
      <c r="C33" s="1638"/>
      <c r="D33" s="1640"/>
      <c r="E33" s="1666" t="s">
        <v>798</v>
      </c>
      <c r="F33" s="692" t="s">
        <v>799</v>
      </c>
      <c r="G33" s="1656" t="s">
        <v>555</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766</v>
      </c>
      <c r="G34" s="1656" t="s">
        <v>555</v>
      </c>
      <c r="H34" s="559"/>
      <c r="I34" s="559"/>
      <c r="J34" s="291" t="s">
        <v>802</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112</v>
      </c>
      <c r="F35" s="1663" t="s">
        <v>632</v>
      </c>
      <c r="G35" s="1659" t="s">
        <v>310</v>
      </c>
      <c r="H35" s="403"/>
      <c r="I35" s="403"/>
      <c r="J35" s="291" t="s">
        <v>803</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804</v>
      </c>
      <c r="G36" s="1656" t="s">
        <v>771</v>
      </c>
      <c r="H36" s="547"/>
      <c r="I36" s="547"/>
      <c r="J36" s="291" t="s">
        <v>772</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805</v>
      </c>
      <c r="G37" s="1656" t="s">
        <v>774</v>
      </c>
      <c r="H37" s="547"/>
      <c r="I37" s="547"/>
      <c r="J37" s="291" t="s">
        <v>775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806</v>
      </c>
      <c r="F39" s="2287" t="s">
        <v>807</v>
      </c>
      <c r="G39" s="2287"/>
      <c r="H39" s="371"/>
      <c r="I39" s="371"/>
      <c r="J39" s="371"/>
      <c r="AF39" s="1633">
        <v>26</v>
      </c>
    </row>
    <row s="1643" customFormat="1" customHeight="1" ht="39.75">
      <c r="A40" s="989"/>
      <c r="B40" s="1638"/>
      <c r="C40" s="1638"/>
      <c r="D40" s="353"/>
      <c r="F40" s="2287" t="s">
        <v>808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B7ABD-A01C-D761-B159-928002DFBB8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809</v>
      </c>
      <c r="F11" s="707" t="s">
        <v>569</v>
      </c>
      <c r="G11" s="467" t="s">
        <v>307</v>
      </c>
      <c r="H11" s="467" t="s">
        <v>394</v>
      </c>
      <c r="I11" s="809" t="s">
        <v>307</v>
      </c>
      <c r="J11" s="810" t="s">
        <v>394</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hidden="1">
      <c r="A13" s="2394" t="s">
        <v>810</v>
      </c>
      <c r="D13" s="955" t="s">
        <v>110</v>
      </c>
      <c r="E13" s="281" t="s">
        <v>811</v>
      </c>
      <c r="F13" s="662" t="s">
        <v>812</v>
      </c>
      <c r="G13" s="559"/>
      <c r="H13" s="663"/>
      <c r="I13" s="559"/>
      <c r="J13" s="663"/>
      <c r="K13" s="291" t="s">
        <v>813</v>
      </c>
      <c r="L13" s="722"/>
      <c r="X13" s="507">
        <v>0</v>
      </c>
    </row>
    <row customHeight="1" ht="22.5" hidden="1">
      <c r="A14" s="2394"/>
      <c r="D14" s="541" t="s">
        <v>111</v>
      </c>
      <c r="E14" s="281" t="s">
        <v>814</v>
      </c>
      <c r="F14" s="662" t="s">
        <v>815</v>
      </c>
      <c r="G14" s="559"/>
      <c r="H14" s="664"/>
      <c r="I14" s="559"/>
      <c r="J14" s="664"/>
      <c r="K14" s="291" t="s">
        <v>816</v>
      </c>
      <c r="L14" s="722"/>
      <c r="X14" s="507">
        <v>0</v>
      </c>
    </row>
    <row s="1637" customFormat="1" customHeight="1" ht="78.75" hidden="1">
      <c r="A15" s="2394"/>
      <c r="B15" s="513"/>
      <c r="D15" s="955" t="s">
        <v>90</v>
      </c>
      <c r="E15" s="709" t="s">
        <v>817</v>
      </c>
      <c r="F15" s="952" t="s">
        <v>310</v>
      </c>
      <c r="G15" s="952" t="s">
        <v>310</v>
      </c>
      <c r="H15" s="108"/>
      <c r="I15" s="952" t="s">
        <v>310</v>
      </c>
      <c r="J15" s="108"/>
      <c r="K15" s="291" t="s">
        <v>818</v>
      </c>
      <c r="L15" s="722"/>
      <c r="X15" s="760">
        <v>0</v>
      </c>
    </row>
    <row s="1637" customFormat="1" customHeight="1" ht="22.5" hidden="1">
      <c r="A16" s="2394"/>
      <c r="B16" s="513"/>
      <c r="D16" s="955" t="s">
        <v>328</v>
      </c>
      <c r="E16" s="956" t="s">
        <v>819</v>
      </c>
      <c r="F16" s="952" t="s">
        <v>820</v>
      </c>
      <c r="G16" s="819"/>
      <c r="H16" s="108"/>
      <c r="I16" s="819"/>
      <c r="J16" s="108"/>
      <c r="K16" s="291"/>
      <c r="L16" s="722"/>
      <c r="X16" s="760">
        <v>0</v>
      </c>
    </row>
    <row s="1637" customFormat="1" customHeight="1" ht="22.5" hidden="1">
      <c r="A17" s="2394"/>
      <c r="B17" s="513"/>
      <c r="D17" s="955" t="s">
        <v>336</v>
      </c>
      <c r="E17" s="956" t="s">
        <v>821</v>
      </c>
      <c r="F17" s="952" t="s">
        <v>822</v>
      </c>
      <c r="G17" s="819"/>
      <c r="H17" s="108"/>
      <c r="I17" s="819"/>
      <c r="J17" s="108"/>
      <c r="K17" s="291"/>
      <c r="L17" s="722"/>
      <c r="X17" s="760">
        <v>0</v>
      </c>
    </row>
    <row s="1637" customFormat="1" customHeight="1" ht="33.75" hidden="1">
      <c r="A18" s="2394"/>
      <c r="B18" s="513"/>
      <c r="D18" s="955" t="s">
        <v>338</v>
      </c>
      <c r="E18" s="956" t="s">
        <v>823</v>
      </c>
      <c r="F18" s="952" t="s">
        <v>574</v>
      </c>
      <c r="G18" s="682"/>
      <c r="H18" s="108"/>
      <c r="I18" s="682"/>
      <c r="J18" s="108"/>
      <c r="K18" s="291"/>
      <c r="L18" s="722"/>
      <c r="X18" s="760">
        <v>0</v>
      </c>
    </row>
    <row customHeight="1" ht="101.25" hidden="1">
      <c r="A19" s="2394"/>
      <c r="D19" s="955" t="s">
        <v>91</v>
      </c>
      <c r="E19" s="281" t="s">
        <v>824</v>
      </c>
      <c r="F19" s="662" t="s">
        <v>549</v>
      </c>
      <c r="G19" s="665"/>
      <c r="H19" s="664"/>
      <c r="I19" s="957"/>
      <c r="J19" s="664"/>
      <c r="K19" s="291" t="s">
        <v>825</v>
      </c>
      <c r="L19" s="722"/>
      <c r="X19" s="507">
        <v>0</v>
      </c>
    </row>
    <row s="1637" customFormat="1" customHeight="1" ht="18.75" hidden="1">
      <c r="A20" s="2394"/>
      <c r="C20" s="958"/>
      <c r="D20" s="955" t="s">
        <v>756</v>
      </c>
      <c r="E20" s="956" t="s">
        <v>826</v>
      </c>
      <c r="F20" s="952" t="s">
        <v>310</v>
      </c>
      <c r="G20" s="952" t="s">
        <v>310</v>
      </c>
      <c r="H20" s="951" t="s">
        <v>310</v>
      </c>
      <c r="I20" s="952" t="s">
        <v>310</v>
      </c>
      <c r="J20" s="951" t="s">
        <v>310</v>
      </c>
      <c r="K20" s="950"/>
      <c r="L20" s="722"/>
      <c r="W20" s="677"/>
      <c r="X20" s="760">
        <v>0</v>
      </c>
    </row>
    <row s="1637" customFormat="1" customHeight="1" ht="33.75" hidden="1">
      <c r="A21" s="2394"/>
      <c r="C21" s="958"/>
      <c r="D21" s="955" t="s">
        <v>759</v>
      </c>
      <c r="E21" s="578" t="s">
        <v>827</v>
      </c>
      <c r="F21" s="952" t="s">
        <v>828</v>
      </c>
      <c r="G21" s="682"/>
      <c r="H21" s="108"/>
      <c r="I21" s="682"/>
      <c r="J21" s="108"/>
      <c r="K21" s="950"/>
      <c r="L21" s="722"/>
      <c r="W21" s="677"/>
      <c r="X21" s="760">
        <v>0</v>
      </c>
    </row>
    <row s="1637" customFormat="1" customHeight="1" ht="33.75" hidden="1">
      <c r="A22" s="2394"/>
      <c r="C22" s="958"/>
      <c r="D22" s="955" t="s">
        <v>762</v>
      </c>
      <c r="E22" s="578" t="s">
        <v>829</v>
      </c>
      <c r="F22" s="952" t="s">
        <v>830</v>
      </c>
      <c r="G22" s="682"/>
      <c r="H22" s="108"/>
      <c r="I22" s="682"/>
      <c r="J22" s="108"/>
      <c r="K22" s="950"/>
      <c r="L22" s="722"/>
      <c r="W22" s="677"/>
      <c r="X22" s="760">
        <v>0</v>
      </c>
    </row>
    <row s="1637" customFormat="1" customHeight="1" ht="22.5" hidden="1">
      <c r="A23" s="2394"/>
      <c r="C23" s="958"/>
      <c r="D23" s="955" t="s">
        <v>798</v>
      </c>
      <c r="E23" s="956" t="s">
        <v>831</v>
      </c>
      <c r="F23" s="952" t="s">
        <v>310</v>
      </c>
      <c r="G23" s="952" t="s">
        <v>310</v>
      </c>
      <c r="H23" s="951" t="s">
        <v>310</v>
      </c>
      <c r="I23" s="952" t="s">
        <v>310</v>
      </c>
      <c r="J23" s="951" t="s">
        <v>310</v>
      </c>
      <c r="K23" s="950"/>
      <c r="L23" s="722"/>
      <c r="W23" s="677"/>
      <c r="X23" s="760">
        <v>0</v>
      </c>
    </row>
    <row s="1637" customFormat="1" customHeight="1" ht="22.5" hidden="1">
      <c r="A24" s="2394"/>
      <c r="C24" s="958"/>
      <c r="D24" s="955" t="s">
        <v>832</v>
      </c>
      <c r="E24" s="578" t="s">
        <v>833</v>
      </c>
      <c r="F24" s="952" t="s">
        <v>834</v>
      </c>
      <c r="G24" s="682"/>
      <c r="H24" s="688"/>
      <c r="I24" s="682"/>
      <c r="J24" s="688"/>
      <c r="K24" s="950"/>
      <c r="L24" s="722"/>
      <c r="W24" s="677"/>
      <c r="X24" s="760">
        <v>0</v>
      </c>
    </row>
    <row s="1637" customFormat="1" customHeight="1" ht="22.5" hidden="1">
      <c r="A25" s="2394"/>
      <c r="C25" s="958"/>
      <c r="D25" s="955" t="s">
        <v>835</v>
      </c>
      <c r="E25" s="578" t="s">
        <v>836</v>
      </c>
      <c r="F25" s="952" t="s">
        <v>310</v>
      </c>
      <c r="G25" s="952" t="s">
        <v>310</v>
      </c>
      <c r="H25" s="951" t="s">
        <v>310</v>
      </c>
      <c r="I25" s="952" t="s">
        <v>310</v>
      </c>
      <c r="J25" s="951" t="s">
        <v>310</v>
      </c>
      <c r="K25" s="950"/>
      <c r="L25" s="722"/>
      <c r="W25" s="677"/>
      <c r="X25" s="760">
        <v>0</v>
      </c>
    </row>
    <row s="1637" customFormat="1" customHeight="1" ht="18.75" hidden="1">
      <c r="A26" s="2394"/>
      <c r="C26" s="958"/>
      <c r="D26" s="955" t="s">
        <v>837</v>
      </c>
      <c r="E26" s="555" t="s">
        <v>838</v>
      </c>
      <c r="F26" s="952" t="s">
        <v>839</v>
      </c>
      <c r="G26" s="682"/>
      <c r="H26" s="688"/>
      <c r="I26" s="682"/>
      <c r="J26" s="688"/>
      <c r="K26" s="950"/>
      <c r="L26" s="722"/>
      <c r="W26" s="677"/>
      <c r="X26" s="760">
        <v>0</v>
      </c>
    </row>
    <row s="1637" customFormat="1" customHeight="1" ht="18.75" hidden="1">
      <c r="A27" s="2394"/>
      <c r="C27" s="958"/>
      <c r="D27" s="955" t="s">
        <v>840</v>
      </c>
      <c r="E27" s="555" t="s">
        <v>841</v>
      </c>
      <c r="F27" s="952" t="s">
        <v>842</v>
      </c>
      <c r="G27" s="682"/>
      <c r="H27" s="688"/>
      <c r="I27" s="682"/>
      <c r="J27" s="688"/>
      <c r="K27" s="950"/>
      <c r="L27" s="722"/>
      <c r="W27" s="677"/>
      <c r="X27" s="760">
        <v>0</v>
      </c>
    </row>
    <row s="1637" customFormat="1" customHeight="1" ht="18.75" hidden="1">
      <c r="A28" s="2394"/>
      <c r="C28" s="958"/>
      <c r="D28" s="955" t="s">
        <v>843</v>
      </c>
      <c r="E28" s="578" t="s">
        <v>844</v>
      </c>
      <c r="F28" s="952" t="s">
        <v>310</v>
      </c>
      <c r="G28" s="952" t="s">
        <v>310</v>
      </c>
      <c r="H28" s="951" t="s">
        <v>310</v>
      </c>
      <c r="I28" s="952" t="s">
        <v>310</v>
      </c>
      <c r="J28" s="951" t="s">
        <v>310</v>
      </c>
      <c r="K28" s="950"/>
      <c r="L28" s="722"/>
      <c r="W28" s="677"/>
      <c r="X28" s="760">
        <v>0</v>
      </c>
    </row>
    <row s="1637" customFormat="1" customHeight="1" ht="18.75" hidden="1">
      <c r="A29" s="2394"/>
      <c r="C29" s="958"/>
      <c r="D29" s="955" t="s">
        <v>845</v>
      </c>
      <c r="E29" s="555" t="s">
        <v>838</v>
      </c>
      <c r="F29" s="952" t="s">
        <v>846</v>
      </c>
      <c r="G29" s="682"/>
      <c r="H29" s="688"/>
      <c r="I29" s="682"/>
      <c r="J29" s="688"/>
      <c r="K29" s="950"/>
      <c r="L29" s="722"/>
      <c r="W29" s="677"/>
      <c r="X29" s="760">
        <v>0</v>
      </c>
    </row>
    <row s="1637" customFormat="1" customHeight="1" ht="18.75" hidden="1">
      <c r="A30" s="2394"/>
      <c r="C30" s="958"/>
      <c r="D30" s="955" t="s">
        <v>847</v>
      </c>
      <c r="E30" s="555" t="s">
        <v>848</v>
      </c>
      <c r="F30" s="952" t="s">
        <v>849</v>
      </c>
      <c r="G30" s="682"/>
      <c r="H30" s="688"/>
      <c r="I30" s="682"/>
      <c r="J30" s="688"/>
      <c r="K30" s="950"/>
      <c r="L30" s="722"/>
      <c r="W30" s="677"/>
      <c r="X30" s="760">
        <v>0</v>
      </c>
    </row>
    <row customHeight="1" ht="126.75" hidden="1">
      <c r="A31" s="2394"/>
      <c r="D31" s="955" t="s">
        <v>112</v>
      </c>
      <c r="E31" s="281" t="s">
        <v>850</v>
      </c>
      <c r="F31" s="662" t="s">
        <v>561</v>
      </c>
      <c r="G31" s="559"/>
      <c r="H31" s="664"/>
      <c r="I31" s="559"/>
      <c r="J31" s="664"/>
      <c r="K31" s="291" t="s">
        <v>851</v>
      </c>
      <c r="L31" s="722"/>
      <c r="X31" s="507">
        <v>0</v>
      </c>
    </row>
    <row customHeight="1" ht="56.25" hidden="1">
      <c r="A32" s="2394"/>
      <c r="D32" s="955" t="s">
        <v>92</v>
      </c>
      <c r="E32" s="281" t="s">
        <v>852</v>
      </c>
      <c r="F32" s="541" t="s">
        <v>822</v>
      </c>
      <c r="G32" s="559"/>
      <c r="H32" s="664"/>
      <c r="I32" s="559"/>
      <c r="J32" s="664"/>
      <c r="K32" s="291" t="s">
        <v>853</v>
      </c>
      <c r="L32" s="722"/>
      <c r="X32" s="507">
        <v>0</v>
      </c>
    </row>
    <row customHeight="1" ht="11.25" hidden="1">
      <c r="A33" s="2394"/>
      <c r="E33" s="666"/>
      <c r="F33" s="183"/>
      <c r="G33" s="183"/>
      <c r="H33" s="183"/>
      <c r="I33" s="183"/>
      <c r="J33" s="183"/>
      <c r="K33" s="183"/>
      <c r="X33" s="507">
        <v>0</v>
      </c>
    </row>
    <row customHeight="1" ht="12.75" hidden="1">
      <c r="A34" s="2394"/>
      <c r="D34" s="67">
        <v>1</v>
      </c>
      <c r="E34" s="337" t="s">
        <v>854</v>
      </c>
      <c r="X34" s="507">
        <v>0</v>
      </c>
    </row>
    <row customHeight="1" ht="11.25" hidden="1">
      <c r="A35" s="2394"/>
      <c r="D35" s="371"/>
      <c r="E35" s="337" t="s">
        <v>855</v>
      </c>
      <c r="X35" s="507">
        <v>0</v>
      </c>
    </row>
    <row s="1637" customFormat="1" customHeight="1" ht="11.549999999999999">
      <c r="A36" s="1035"/>
      <c r="B36" s="520"/>
      <c r="D36" s="1036"/>
      <c r="E36" s="1037"/>
      <c r="X36" s="511">
        <v>11</v>
      </c>
    </row>
    <row s="1637" customFormat="1" customHeight="1" ht="22.5">
      <c r="A37" s="2394" t="s">
        <v>856</v>
      </c>
      <c r="B37" s="513"/>
      <c r="D37" s="955">
        <v>1</v>
      </c>
      <c r="E37" s="709" t="s">
        <v>857</v>
      </c>
      <c r="F37" s="662" t="s">
        <v>812</v>
      </c>
      <c r="G37" s="559"/>
      <c r="H37" s="521"/>
      <c r="I37" s="559"/>
      <c r="J37" s="521"/>
      <c r="K37" s="291" t="s">
        <v>858</v>
      </c>
      <c r="X37" s="760">
        <v>0</v>
      </c>
    </row>
    <row s="1637" customFormat="1" customHeight="1" ht="22.5">
      <c r="A38" s="2394"/>
      <c r="B38" s="513"/>
      <c r="D38" s="671" t="s">
        <v>111</v>
      </c>
      <c r="E38" s="1034" t="s">
        <v>859</v>
      </c>
      <c r="F38" s="1038" t="s">
        <v>549</v>
      </c>
      <c r="G38" s="1038" t="s">
        <v>549</v>
      </c>
      <c r="H38" s="1032"/>
      <c r="I38" s="1038" t="s">
        <v>549</v>
      </c>
      <c r="J38" s="1032"/>
      <c r="K38" s="1033"/>
      <c r="X38" s="760">
        <v>0</v>
      </c>
    </row>
    <row s="1637" customFormat="1" customHeight="1" ht="33.75">
      <c r="A39" s="2394"/>
      <c r="B39" s="513"/>
      <c r="D39" s="667" t="s">
        <v>714</v>
      </c>
      <c r="E39" s="725" t="s">
        <v>860</v>
      </c>
      <c r="F39" s="662" t="s">
        <v>861</v>
      </c>
      <c r="G39" s="670"/>
      <c r="H39" s="1025"/>
      <c r="I39" s="670"/>
      <c r="J39" s="1025"/>
      <c r="K39" s="291" t="s">
        <v>862</v>
      </c>
      <c r="X39" s="760">
        <v>0</v>
      </c>
    </row>
    <row s="1637" customFormat="1" customHeight="1" ht="33.75">
      <c r="A40" s="2394"/>
      <c r="B40" s="513"/>
      <c r="D40" s="667" t="s">
        <v>717</v>
      </c>
      <c r="E40" s="725" t="s">
        <v>863</v>
      </c>
      <c r="F40" s="1029" t="s">
        <v>864</v>
      </c>
      <c r="G40" s="743"/>
      <c r="H40" s="1025"/>
      <c r="I40" s="743"/>
      <c r="J40" s="1025"/>
      <c r="K40" s="291" t="s">
        <v>865</v>
      </c>
      <c r="X40" s="760">
        <v>0</v>
      </c>
    </row>
    <row s="1637" customFormat="1" customHeight="1" ht="22.5">
      <c r="A41" s="2394"/>
      <c r="B41" s="513"/>
      <c r="D41" s="667" t="s">
        <v>90</v>
      </c>
      <c r="E41" s="724" t="s">
        <v>866</v>
      </c>
      <c r="F41" s="662" t="s">
        <v>549</v>
      </c>
      <c r="G41" s="662" t="s">
        <v>549</v>
      </c>
      <c r="H41" s="1026"/>
      <c r="I41" s="662" t="s">
        <v>549</v>
      </c>
      <c r="J41" s="1026"/>
      <c r="K41" s="304"/>
      <c r="X41" s="760">
        <v>0</v>
      </c>
    </row>
    <row s="1637" customFormat="1" customHeight="1" ht="45">
      <c r="A42" s="2394"/>
      <c r="B42" s="513"/>
      <c r="D42" s="667" t="s">
        <v>328</v>
      </c>
      <c r="E42" s="725" t="s">
        <v>867</v>
      </c>
      <c r="F42" s="662" t="s">
        <v>561</v>
      </c>
      <c r="G42" s="559"/>
      <c r="H42" s="1026"/>
      <c r="I42" s="559"/>
      <c r="J42" s="1026"/>
      <c r="K42" s="304" t="s">
        <v>868</v>
      </c>
      <c r="X42" s="760">
        <v>0</v>
      </c>
    </row>
    <row s="1637" customFormat="1" customHeight="1" ht="45">
      <c r="A43" s="2394"/>
      <c r="B43" s="513"/>
      <c r="D43" s="667" t="s">
        <v>336</v>
      </c>
      <c r="E43" s="669" t="s">
        <v>869</v>
      </c>
      <c r="F43" s="1030" t="s">
        <v>561</v>
      </c>
      <c r="G43" s="744"/>
      <c r="H43" s="1025"/>
      <c r="I43" s="744"/>
      <c r="J43" s="1025"/>
      <c r="K43" s="304" t="s">
        <v>870</v>
      </c>
      <c r="X43" s="760">
        <v>0</v>
      </c>
    </row>
    <row s="1637" customFormat="1" customHeight="1" ht="11.25">
      <c r="A44" s="2394"/>
      <c r="B44" s="513"/>
      <c r="D44" s="667" t="s">
        <v>91</v>
      </c>
      <c r="E44" s="668" t="s">
        <v>871</v>
      </c>
      <c r="F44" s="662" t="s">
        <v>861</v>
      </c>
      <c r="G44" s="670"/>
      <c r="H44" s="1025"/>
      <c r="I44" s="670"/>
      <c r="J44" s="1025"/>
      <c r="K44" s="291"/>
      <c r="X44" s="760">
        <v>0</v>
      </c>
    </row>
    <row s="1637" customFormat="1" customHeight="1" ht="11.25">
      <c r="A45" s="2394"/>
      <c r="B45" s="513"/>
      <c r="D45" s="667" t="s">
        <v>756</v>
      </c>
      <c r="E45" s="669" t="s">
        <v>872</v>
      </c>
      <c r="F45" s="662" t="s">
        <v>861</v>
      </c>
      <c r="G45" s="670"/>
      <c r="H45" s="1025"/>
      <c r="I45" s="670"/>
      <c r="J45" s="1025"/>
      <c r="K45" s="291"/>
      <c r="X45" s="760">
        <v>0</v>
      </c>
    </row>
    <row s="1637" customFormat="1" customHeight="1" ht="11.25">
      <c r="A46" s="2394"/>
      <c r="B46" s="513"/>
      <c r="D46" s="667" t="s">
        <v>798</v>
      </c>
      <c r="E46" s="669" t="s">
        <v>873</v>
      </c>
      <c r="F46" s="662" t="s">
        <v>861</v>
      </c>
      <c r="G46" s="670"/>
      <c r="H46" s="1025"/>
      <c r="I46" s="670"/>
      <c r="J46" s="1025"/>
      <c r="K46" s="291"/>
      <c r="X46" s="760">
        <v>0</v>
      </c>
    </row>
    <row s="1637" customFormat="1" customHeight="1" ht="11.25">
      <c r="A47" s="2394"/>
      <c r="B47" s="513"/>
      <c r="D47" s="667" t="s">
        <v>801</v>
      </c>
      <c r="E47" s="669" t="s">
        <v>874</v>
      </c>
      <c r="F47" s="662" t="s">
        <v>861</v>
      </c>
      <c r="G47" s="670"/>
      <c r="H47" s="1025"/>
      <c r="I47" s="670"/>
      <c r="J47" s="1025"/>
      <c r="K47" s="291"/>
      <c r="X47" s="760">
        <v>0</v>
      </c>
    </row>
    <row s="1637" customFormat="1" customHeight="1" ht="11.25">
      <c r="A48" s="2394"/>
      <c r="B48" s="513"/>
      <c r="D48" s="667" t="s">
        <v>875</v>
      </c>
      <c r="E48" s="673" t="s">
        <v>876</v>
      </c>
      <c r="F48" s="662" t="s">
        <v>861</v>
      </c>
      <c r="G48" s="670"/>
      <c r="H48" s="1025"/>
      <c r="I48" s="670"/>
      <c r="J48" s="1025"/>
      <c r="K48" s="291"/>
      <c r="X48" s="760">
        <v>0</v>
      </c>
    </row>
    <row s="1637" customFormat="1" customHeight="1" ht="11.25">
      <c r="A49" s="2394"/>
      <c r="B49" s="513"/>
      <c r="D49" s="667" t="s">
        <v>877</v>
      </c>
      <c r="E49" s="673" t="s">
        <v>878</v>
      </c>
      <c r="F49" s="662" t="s">
        <v>861</v>
      </c>
      <c r="G49" s="670"/>
      <c r="H49" s="1025"/>
      <c r="I49" s="670"/>
      <c r="J49" s="1025"/>
      <c r="K49" s="291"/>
      <c r="X49" s="760">
        <v>0</v>
      </c>
    </row>
    <row s="1637" customFormat="1" customHeight="1" ht="11.25">
      <c r="A50" s="2394"/>
      <c r="B50" s="513"/>
      <c r="D50" s="667" t="s">
        <v>879</v>
      </c>
      <c r="E50" s="669" t="s">
        <v>880</v>
      </c>
      <c r="F50" s="662" t="s">
        <v>861</v>
      </c>
      <c r="G50" s="670"/>
      <c r="H50" s="1025"/>
      <c r="I50" s="670"/>
      <c r="J50" s="1025"/>
      <c r="K50" s="291"/>
      <c r="X50" s="760">
        <v>0</v>
      </c>
    </row>
    <row s="1637" customFormat="1" customHeight="1" ht="11.25">
      <c r="A51" s="2394"/>
      <c r="B51" s="513"/>
      <c r="D51" s="667" t="s">
        <v>881</v>
      </c>
      <c r="E51" s="669" t="s">
        <v>882</v>
      </c>
      <c r="F51" s="662" t="s">
        <v>861</v>
      </c>
      <c r="G51" s="670"/>
      <c r="H51" s="1025"/>
      <c r="I51" s="670"/>
      <c r="J51" s="1025"/>
      <c r="K51" s="291"/>
      <c r="X51" s="760">
        <v>0</v>
      </c>
    </row>
    <row s="1637" customFormat="1" customHeight="1" ht="45">
      <c r="A52" s="2394"/>
      <c r="B52" s="513"/>
      <c r="D52" s="667" t="s">
        <v>112</v>
      </c>
      <c r="E52" s="668" t="s">
        <v>883</v>
      </c>
      <c r="F52" s="662" t="s">
        <v>861</v>
      </c>
      <c r="G52" s="670"/>
      <c r="H52" s="1025"/>
      <c r="I52" s="670"/>
      <c r="J52" s="1025"/>
      <c r="K52" s="291"/>
      <c r="X52" s="760">
        <v>0</v>
      </c>
    </row>
    <row s="1637" customFormat="1" customHeight="1" ht="11.25">
      <c r="A53" s="2394"/>
      <c r="B53" s="513"/>
      <c r="D53" s="667" t="s">
        <v>317</v>
      </c>
      <c r="E53" s="669" t="s">
        <v>872</v>
      </c>
      <c r="F53" s="662" t="s">
        <v>861</v>
      </c>
      <c r="G53" s="670"/>
      <c r="H53" s="1025"/>
      <c r="I53" s="670"/>
      <c r="J53" s="1025"/>
      <c r="K53" s="291"/>
      <c r="X53" s="760">
        <v>0</v>
      </c>
    </row>
    <row s="1637" customFormat="1" customHeight="1" ht="11.25">
      <c r="A54" s="2394"/>
      <c r="B54" s="513"/>
      <c r="D54" s="667" t="s">
        <v>884</v>
      </c>
      <c r="E54" s="669" t="s">
        <v>873</v>
      </c>
      <c r="F54" s="662" t="s">
        <v>861</v>
      </c>
      <c r="G54" s="670"/>
      <c r="H54" s="1025"/>
      <c r="I54" s="670"/>
      <c r="J54" s="1025"/>
      <c r="K54" s="291"/>
      <c r="X54" s="760">
        <v>0</v>
      </c>
    </row>
    <row s="1637" customFormat="1" customHeight="1" ht="11.25">
      <c r="A55" s="2394"/>
      <c r="B55" s="513"/>
      <c r="D55" s="667" t="s">
        <v>885</v>
      </c>
      <c r="E55" s="669" t="s">
        <v>874</v>
      </c>
      <c r="F55" s="662" t="s">
        <v>861</v>
      </c>
      <c r="G55" s="670"/>
      <c r="H55" s="1025"/>
      <c r="I55" s="670"/>
      <c r="J55" s="1025"/>
      <c r="K55" s="291"/>
      <c r="X55" s="760">
        <v>0</v>
      </c>
    </row>
    <row s="1637" customFormat="1" customHeight="1" ht="11.25">
      <c r="A56" s="2394"/>
      <c r="B56" s="513"/>
      <c r="D56" s="667" t="s">
        <v>886</v>
      </c>
      <c r="E56" s="673" t="s">
        <v>876</v>
      </c>
      <c r="F56" s="662" t="s">
        <v>861</v>
      </c>
      <c r="G56" s="670"/>
      <c r="H56" s="1025"/>
      <c r="I56" s="670"/>
      <c r="J56" s="1025"/>
      <c r="K56" s="291"/>
      <c r="X56" s="760">
        <v>0</v>
      </c>
    </row>
    <row s="1637" customFormat="1" customHeight="1" ht="11.25">
      <c r="A57" s="2394"/>
      <c r="B57" s="513"/>
      <c r="D57" s="667" t="s">
        <v>887</v>
      </c>
      <c r="E57" s="673" t="s">
        <v>878</v>
      </c>
      <c r="F57" s="662" t="s">
        <v>861</v>
      </c>
      <c r="G57" s="670"/>
      <c r="H57" s="1025"/>
      <c r="I57" s="670"/>
      <c r="J57" s="1025"/>
      <c r="K57" s="291"/>
      <c r="X57" s="760">
        <v>0</v>
      </c>
    </row>
    <row s="1637" customFormat="1" customHeight="1" ht="11.25">
      <c r="A58" s="2394"/>
      <c r="B58" s="513"/>
      <c r="D58" s="667" t="s">
        <v>888</v>
      </c>
      <c r="E58" s="669" t="s">
        <v>880</v>
      </c>
      <c r="F58" s="662" t="s">
        <v>861</v>
      </c>
      <c r="G58" s="670"/>
      <c r="H58" s="1025"/>
      <c r="I58" s="670"/>
      <c r="J58" s="1025"/>
      <c r="K58" s="291"/>
      <c r="X58" s="760">
        <v>0</v>
      </c>
    </row>
    <row s="1637" customFormat="1" customHeight="1" ht="11.25">
      <c r="A59" s="2394"/>
      <c r="B59" s="513"/>
      <c r="D59" s="667" t="s">
        <v>889</v>
      </c>
      <c r="E59" s="669" t="s">
        <v>882</v>
      </c>
      <c r="F59" s="662" t="s">
        <v>861</v>
      </c>
      <c r="G59" s="670"/>
      <c r="H59" s="1025"/>
      <c r="I59" s="670"/>
      <c r="J59" s="1025"/>
      <c r="K59" s="291"/>
      <c r="X59" s="760">
        <v>0</v>
      </c>
    </row>
    <row s="1637" customFormat="1" customHeight="1" ht="33.75">
      <c r="A60" s="2394"/>
      <c r="B60" s="513"/>
      <c r="D60" s="667" t="s">
        <v>92</v>
      </c>
      <c r="E60" s="668" t="s">
        <v>890</v>
      </c>
      <c r="F60" s="723" t="s">
        <v>561</v>
      </c>
      <c r="G60" s="744"/>
      <c r="H60" s="1025"/>
      <c r="I60" s="744"/>
      <c r="J60" s="1025"/>
      <c r="K60" s="304" t="s">
        <v>891</v>
      </c>
      <c r="X60" s="760">
        <v>0</v>
      </c>
    </row>
    <row s="1637" customFormat="1" customHeight="1" ht="33.75">
      <c r="A61" s="2394"/>
      <c r="B61" s="513"/>
      <c r="D61" s="667" t="s">
        <v>93</v>
      </c>
      <c r="E61" s="668" t="s">
        <v>892</v>
      </c>
      <c r="F61" s="728" t="s">
        <v>822</v>
      </c>
      <c r="G61" s="670"/>
      <c r="H61" s="1025"/>
      <c r="I61" s="670"/>
      <c r="J61" s="1025"/>
      <c r="K61" s="291"/>
      <c r="X61" s="760">
        <v>0</v>
      </c>
    </row>
    <row s="1637" customFormat="1" customHeight="1" ht="22.5">
      <c r="A62" s="2394"/>
      <c r="B62" s="513" t="s">
        <v>591</v>
      </c>
      <c r="D62" s="667" t="s">
        <v>113</v>
      </c>
      <c r="E62" s="668" t="s">
        <v>893</v>
      </c>
      <c r="F62" s="728" t="s">
        <v>310</v>
      </c>
      <c r="G62" s="384"/>
      <c r="H62" s="1025"/>
      <c r="I62" s="384"/>
      <c r="J62" s="1025"/>
      <c r="K62" s="291" t="s">
        <v>634</v>
      </c>
      <c r="X62" s="760">
        <v>0</v>
      </c>
    </row>
    <row s="1637" customFormat="1" customHeight="1" ht="45">
      <c r="A63" s="2394"/>
      <c r="B63" s="513" t="s">
        <v>591</v>
      </c>
      <c r="D63" s="667" t="s">
        <v>894</v>
      </c>
      <c r="E63" s="669" t="s">
        <v>895</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896</v>
      </c>
      <c r="B65" s="513"/>
      <c r="D65" s="667">
        <v>1</v>
      </c>
      <c r="E65" s="746" t="s">
        <v>897</v>
      </c>
      <c r="F65" s="742" t="s">
        <v>812</v>
      </c>
      <c r="G65" s="743"/>
      <c r="H65" s="1031"/>
      <c r="I65" s="743"/>
      <c r="J65" s="1031"/>
      <c r="K65" s="303" t="s">
        <v>898</v>
      </c>
      <c r="X65" s="760">
        <v>0</v>
      </c>
    </row>
    <row s="1637" customFormat="1" customHeight="1" ht="56.25" hidden="1">
      <c r="A66" s="2394"/>
      <c r="B66" s="513"/>
      <c r="D66" s="745" t="s">
        <v>111</v>
      </c>
      <c r="E66" s="709" t="s">
        <v>899</v>
      </c>
      <c r="F66" s="662" t="s">
        <v>549</v>
      </c>
      <c r="G66" s="662" t="s">
        <v>549</v>
      </c>
      <c r="H66" s="521"/>
      <c r="I66" s="662" t="s">
        <v>549</v>
      </c>
      <c r="J66" s="521"/>
      <c r="K66" s="291"/>
      <c r="X66" s="760">
        <v>0</v>
      </c>
    </row>
    <row s="1637" customFormat="1" customHeight="1" ht="33.75" hidden="1">
      <c r="A67" s="2394"/>
      <c r="B67" s="513"/>
      <c r="D67" s="745" t="s">
        <v>711</v>
      </c>
      <c r="E67" s="956" t="s">
        <v>900</v>
      </c>
      <c r="F67" s="662" t="s">
        <v>864</v>
      </c>
      <c r="G67" s="729"/>
      <c r="H67" s="521"/>
      <c r="I67" s="729"/>
      <c r="J67" s="521"/>
      <c r="K67" s="291"/>
      <c r="X67" s="760">
        <v>0</v>
      </c>
    </row>
    <row s="1637" customFormat="1" customHeight="1" ht="22.5" hidden="1">
      <c r="A68" s="2394"/>
      <c r="B68" s="513"/>
      <c r="D68" s="745" t="s">
        <v>311</v>
      </c>
      <c r="E68" s="956" t="s">
        <v>901</v>
      </c>
      <c r="F68" s="662" t="s">
        <v>864</v>
      </c>
      <c r="G68" s="729"/>
      <c r="H68" s="521"/>
      <c r="I68" s="729"/>
      <c r="J68" s="521"/>
      <c r="K68" s="291"/>
      <c r="X68" s="760">
        <v>0</v>
      </c>
    </row>
    <row s="1637" customFormat="1" customHeight="1" ht="22.5" hidden="1">
      <c r="A69" s="2394"/>
      <c r="B69" s="513"/>
      <c r="D69" s="745" t="s">
        <v>314</v>
      </c>
      <c r="E69" s="956" t="s">
        <v>902</v>
      </c>
      <c r="F69" s="723" t="s">
        <v>561</v>
      </c>
      <c r="G69" s="744"/>
      <c r="H69" s="521"/>
      <c r="I69" s="744"/>
      <c r="J69" s="521"/>
      <c r="K69" s="291"/>
      <c r="X69" s="760">
        <v>0</v>
      </c>
    </row>
    <row s="1637" customFormat="1" customHeight="1" ht="22.5" hidden="1">
      <c r="A70" s="2394"/>
      <c r="B70" s="513"/>
      <c r="D70" s="745" t="s">
        <v>731</v>
      </c>
      <c r="E70" s="956" t="s">
        <v>903</v>
      </c>
      <c r="F70" s="723" t="s">
        <v>561</v>
      </c>
      <c r="G70" s="744"/>
      <c r="H70" s="521"/>
      <c r="I70" s="744"/>
      <c r="J70" s="521"/>
      <c r="K70" s="291"/>
      <c r="X70" s="760">
        <v>0</v>
      </c>
    </row>
    <row s="1637" customFormat="1" customHeight="1" ht="22.5" hidden="1">
      <c r="A71" s="2394"/>
      <c r="B71" s="513"/>
      <c r="D71" s="667" t="s">
        <v>90</v>
      </c>
      <c r="E71" s="668" t="s">
        <v>904</v>
      </c>
      <c r="F71" s="662" t="s">
        <v>864</v>
      </c>
      <c r="G71" s="559"/>
      <c r="H71" s="1032"/>
      <c r="I71" s="559"/>
      <c r="J71" s="1032"/>
      <c r="K71" s="304"/>
      <c r="X71" s="760">
        <v>0</v>
      </c>
    </row>
    <row s="1637" customFormat="1" customHeight="1" ht="56.25" hidden="1">
      <c r="A72" s="2394"/>
      <c r="B72" s="513"/>
      <c r="D72" s="667" t="s">
        <v>91</v>
      </c>
      <c r="E72" s="668" t="s">
        <v>905</v>
      </c>
      <c r="F72" s="723" t="s">
        <v>561</v>
      </c>
      <c r="G72" s="744"/>
      <c r="H72" s="1025"/>
      <c r="I72" s="744"/>
      <c r="J72" s="1025"/>
      <c r="K72" s="304"/>
      <c r="X72" s="760">
        <v>0</v>
      </c>
    </row>
    <row s="1637" customFormat="1" customHeight="1" ht="33.75" hidden="1">
      <c r="A73" s="2394"/>
      <c r="B73" s="513"/>
      <c r="D73" s="667" t="s">
        <v>112</v>
      </c>
      <c r="E73" s="668" t="s">
        <v>906</v>
      </c>
      <c r="F73" s="728" t="s">
        <v>822</v>
      </c>
      <c r="G73" s="670"/>
      <c r="H73" s="1025"/>
      <c r="I73" s="670"/>
      <c r="J73" s="1025"/>
      <c r="K73" s="291"/>
      <c r="X73" s="760">
        <v>0</v>
      </c>
    </row>
    <row s="1637" customFormat="1" customHeight="1" ht="22.5" hidden="1">
      <c r="A74" s="2394"/>
      <c r="B74" s="513" t="s">
        <v>591</v>
      </c>
      <c r="D74" s="667" t="s">
        <v>92</v>
      </c>
      <c r="E74" s="668" t="s">
        <v>907</v>
      </c>
      <c r="F74" s="728" t="s">
        <v>310</v>
      </c>
      <c r="G74" s="384"/>
      <c r="H74" s="1025"/>
      <c r="I74" s="384"/>
      <c r="J74" s="1025"/>
      <c r="K74" s="291" t="s">
        <v>634</v>
      </c>
      <c r="X74" s="760">
        <v>0</v>
      </c>
    </row>
    <row s="1637" customFormat="1" customHeight="1" ht="45" hidden="1">
      <c r="A75" s="2394"/>
      <c r="B75" s="513" t="s">
        <v>591</v>
      </c>
      <c r="D75" s="667" t="s">
        <v>655</v>
      </c>
      <c r="E75" s="669" t="s">
        <v>908</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909</v>
      </c>
      <c r="B77" s="513"/>
      <c r="D77" s="667">
        <v>1</v>
      </c>
      <c r="E77" s="668" t="s">
        <v>910</v>
      </c>
      <c r="F77" s="723" t="s">
        <v>812</v>
      </c>
      <c r="G77" s="726"/>
      <c r="H77" s="1025"/>
      <c r="I77" s="726"/>
      <c r="J77" s="1025"/>
      <c r="K77" s="291" t="s">
        <v>911</v>
      </c>
      <c r="X77" s="760">
        <v>0</v>
      </c>
    </row>
    <row s="1637" customFormat="1" customHeight="1" ht="11.25" hidden="1">
      <c r="A78" s="2394"/>
      <c r="B78" s="513"/>
      <c r="D78" s="667" t="s">
        <v>111</v>
      </c>
      <c r="E78" s="668" t="s">
        <v>912</v>
      </c>
      <c r="F78" s="723" t="s">
        <v>812</v>
      </c>
      <c r="G78" s="726"/>
      <c r="H78" s="1025"/>
      <c r="I78" s="726"/>
      <c r="J78" s="1025"/>
      <c r="K78" s="291" t="s">
        <v>913</v>
      </c>
      <c r="X78" s="760">
        <v>0</v>
      </c>
    </row>
    <row s="1637" customFormat="1" customHeight="1" ht="22.5" hidden="1">
      <c r="A79" s="2394"/>
      <c r="B79" s="513"/>
      <c r="D79" s="667" t="s">
        <v>90</v>
      </c>
      <c r="E79" s="724" t="s">
        <v>914</v>
      </c>
      <c r="F79" s="662" t="s">
        <v>861</v>
      </c>
      <c r="G79" s="726"/>
      <c r="H79" s="1025"/>
      <c r="I79" s="726"/>
      <c r="J79" s="1025"/>
      <c r="K79" s="291" t="s">
        <v>915</v>
      </c>
      <c r="X79" s="760">
        <v>0</v>
      </c>
    </row>
    <row s="1637" customFormat="1" customHeight="1" ht="11.25" hidden="1">
      <c r="A80" s="2394"/>
      <c r="B80" s="513"/>
      <c r="D80" s="667" t="s">
        <v>328</v>
      </c>
      <c r="E80" s="725" t="s">
        <v>916</v>
      </c>
      <c r="F80" s="662" t="s">
        <v>861</v>
      </c>
      <c r="G80" s="726"/>
      <c r="H80" s="1025"/>
      <c r="I80" s="726"/>
      <c r="J80" s="1025"/>
      <c r="K80" s="291"/>
      <c r="X80" s="760">
        <v>0</v>
      </c>
    </row>
    <row s="1637" customFormat="1" customHeight="1" ht="11.25" hidden="1">
      <c r="A81" s="2394"/>
      <c r="B81" s="513"/>
      <c r="D81" s="667" t="s">
        <v>336</v>
      </c>
      <c r="E81" s="725" t="s">
        <v>917</v>
      </c>
      <c r="F81" s="662" t="s">
        <v>861</v>
      </c>
      <c r="G81" s="726"/>
      <c r="H81" s="1025"/>
      <c r="I81" s="726"/>
      <c r="J81" s="1025"/>
      <c r="K81" s="291"/>
      <c r="X81" s="760">
        <v>0</v>
      </c>
    </row>
    <row s="1637" customFormat="1" customHeight="1" ht="11.25" hidden="1">
      <c r="A82" s="2394"/>
      <c r="B82" s="513"/>
      <c r="D82" s="667" t="s">
        <v>338</v>
      </c>
      <c r="E82" s="725" t="s">
        <v>918</v>
      </c>
      <c r="F82" s="662" t="s">
        <v>861</v>
      </c>
      <c r="G82" s="726"/>
      <c r="H82" s="1025"/>
      <c r="I82" s="726"/>
      <c r="J82" s="1025"/>
      <c r="K82" s="291"/>
      <c r="X82" s="760">
        <v>0</v>
      </c>
    </row>
    <row s="1637" customFormat="1" customHeight="1" ht="11.25" hidden="1">
      <c r="A83" s="2394"/>
      <c r="B83" s="513"/>
      <c r="D83" s="667" t="s">
        <v>340</v>
      </c>
      <c r="E83" s="725" t="s">
        <v>919</v>
      </c>
      <c r="F83" s="662" t="s">
        <v>861</v>
      </c>
      <c r="G83" s="726"/>
      <c r="H83" s="1025"/>
      <c r="I83" s="726"/>
      <c r="J83" s="1025"/>
      <c r="K83" s="291"/>
      <c r="X83" s="760">
        <v>0</v>
      </c>
    </row>
    <row s="1637" customFormat="1" customHeight="1" ht="11.25" hidden="1">
      <c r="A84" s="2394"/>
      <c r="B84" s="513"/>
      <c r="D84" s="667" t="s">
        <v>920</v>
      </c>
      <c r="E84" s="725" t="s">
        <v>921</v>
      </c>
      <c r="F84" s="662" t="s">
        <v>861</v>
      </c>
      <c r="G84" s="726"/>
      <c r="H84" s="1025"/>
      <c r="I84" s="726"/>
      <c r="J84" s="1025"/>
      <c r="K84" s="291"/>
      <c r="X84" s="760">
        <v>0</v>
      </c>
    </row>
    <row s="1637" customFormat="1" customHeight="1" ht="11.25" hidden="1">
      <c r="A85" s="2394"/>
      <c r="B85" s="513"/>
      <c r="D85" s="667" t="s">
        <v>922</v>
      </c>
      <c r="E85" s="725" t="s">
        <v>923</v>
      </c>
      <c r="F85" s="662" t="s">
        <v>861</v>
      </c>
      <c r="G85" s="726"/>
      <c r="H85" s="1025"/>
      <c r="I85" s="726"/>
      <c r="J85" s="1025"/>
      <c r="K85" s="291"/>
      <c r="X85" s="760">
        <v>0</v>
      </c>
    </row>
    <row s="1637" customFormat="1" customHeight="1" ht="11.25" hidden="1">
      <c r="A86" s="2394"/>
      <c r="B86" s="513"/>
      <c r="D86" s="667" t="s">
        <v>924</v>
      </c>
      <c r="E86" s="725" t="s">
        <v>925</v>
      </c>
      <c r="F86" s="662" t="s">
        <v>861</v>
      </c>
      <c r="G86" s="726"/>
      <c r="H86" s="1025"/>
      <c r="I86" s="726"/>
      <c r="J86" s="1025"/>
      <c r="K86" s="291"/>
      <c r="X86" s="760">
        <v>0</v>
      </c>
    </row>
    <row s="1637" customFormat="1" customHeight="1" ht="45" hidden="1">
      <c r="A87" s="2394"/>
      <c r="B87" s="513"/>
      <c r="D87" s="667" t="s">
        <v>91</v>
      </c>
      <c r="E87" s="668" t="s">
        <v>926</v>
      </c>
      <c r="F87" s="662" t="s">
        <v>861</v>
      </c>
      <c r="G87" s="726"/>
      <c r="H87" s="1025"/>
      <c r="I87" s="726"/>
      <c r="J87" s="1025"/>
      <c r="K87" s="291" t="s">
        <v>927</v>
      </c>
      <c r="X87" s="760">
        <v>0</v>
      </c>
    </row>
    <row s="1637" customFormat="1" customHeight="1" ht="11.25" hidden="1">
      <c r="A88" s="2394"/>
      <c r="B88" s="513"/>
      <c r="D88" s="667" t="s">
        <v>756</v>
      </c>
      <c r="E88" s="725" t="s">
        <v>916</v>
      </c>
      <c r="F88" s="662" t="s">
        <v>861</v>
      </c>
      <c r="G88" s="726"/>
      <c r="H88" s="1025"/>
      <c r="I88" s="726"/>
      <c r="J88" s="1025"/>
      <c r="K88" s="291"/>
      <c r="X88" s="760">
        <v>0</v>
      </c>
    </row>
    <row s="1637" customFormat="1" customHeight="1" ht="11.25" hidden="1">
      <c r="A89" s="2394"/>
      <c r="B89" s="513"/>
      <c r="D89" s="667" t="s">
        <v>798</v>
      </c>
      <c r="E89" s="725" t="s">
        <v>917</v>
      </c>
      <c r="F89" s="662" t="s">
        <v>861</v>
      </c>
      <c r="G89" s="726"/>
      <c r="H89" s="1025"/>
      <c r="I89" s="726"/>
      <c r="J89" s="1025"/>
      <c r="K89" s="291"/>
      <c r="X89" s="760">
        <v>0</v>
      </c>
    </row>
    <row s="1637" customFormat="1" customHeight="1" ht="11.25" hidden="1">
      <c r="A90" s="2394"/>
      <c r="B90" s="513"/>
      <c r="D90" s="667" t="s">
        <v>801</v>
      </c>
      <c r="E90" s="725" t="s">
        <v>918</v>
      </c>
      <c r="F90" s="662" t="s">
        <v>861</v>
      </c>
      <c r="G90" s="726"/>
      <c r="H90" s="1025"/>
      <c r="I90" s="726"/>
      <c r="J90" s="1025"/>
      <c r="K90" s="291"/>
      <c r="X90" s="760">
        <v>0</v>
      </c>
    </row>
    <row s="1637" customFormat="1" customHeight="1" ht="11.25" hidden="1">
      <c r="A91" s="2394"/>
      <c r="B91" s="513"/>
      <c r="D91" s="667" t="s">
        <v>879</v>
      </c>
      <c r="E91" s="725" t="s">
        <v>919</v>
      </c>
      <c r="F91" s="662" t="s">
        <v>861</v>
      </c>
      <c r="G91" s="726"/>
      <c r="H91" s="1025"/>
      <c r="I91" s="726"/>
      <c r="J91" s="1025"/>
      <c r="K91" s="291"/>
      <c r="X91" s="760">
        <v>0</v>
      </c>
    </row>
    <row s="1637" customFormat="1" customHeight="1" ht="11.25" hidden="1">
      <c r="A92" s="2394"/>
      <c r="B92" s="513"/>
      <c r="D92" s="667" t="s">
        <v>881</v>
      </c>
      <c r="E92" s="725" t="s">
        <v>921</v>
      </c>
      <c r="F92" s="662" t="s">
        <v>861</v>
      </c>
      <c r="G92" s="726"/>
      <c r="H92" s="1025"/>
      <c r="I92" s="726"/>
      <c r="J92" s="1025"/>
      <c r="K92" s="291"/>
      <c r="X92" s="760">
        <v>0</v>
      </c>
    </row>
    <row s="1637" customFormat="1" customHeight="1" ht="11.25" hidden="1">
      <c r="A93" s="2394"/>
      <c r="B93" s="513"/>
      <c r="D93" s="667" t="s">
        <v>928</v>
      </c>
      <c r="E93" s="725" t="s">
        <v>923</v>
      </c>
      <c r="F93" s="662" t="s">
        <v>861</v>
      </c>
      <c r="G93" s="726"/>
      <c r="H93" s="1025"/>
      <c r="I93" s="726"/>
      <c r="J93" s="1025"/>
      <c r="K93" s="291"/>
      <c r="X93" s="760">
        <v>0</v>
      </c>
    </row>
    <row s="1637" customFormat="1" customHeight="1" ht="11.25" hidden="1">
      <c r="A94" s="2394"/>
      <c r="B94" s="513"/>
      <c r="D94" s="667" t="s">
        <v>929</v>
      </c>
      <c r="E94" s="725" t="s">
        <v>925</v>
      </c>
      <c r="F94" s="662" t="s">
        <v>861</v>
      </c>
      <c r="G94" s="726"/>
      <c r="H94" s="1025"/>
      <c r="I94" s="726"/>
      <c r="J94" s="1025"/>
      <c r="K94" s="291"/>
      <c r="X94" s="760">
        <v>0</v>
      </c>
    </row>
    <row s="1637" customFormat="1" customHeight="1" ht="24.75" hidden="1">
      <c r="A95" s="2394"/>
      <c r="B95" s="513"/>
      <c r="D95" s="667" t="s">
        <v>112</v>
      </c>
      <c r="E95" s="668" t="s">
        <v>930</v>
      </c>
      <c r="F95" s="727" t="s">
        <v>561</v>
      </c>
      <c r="G95" s="729"/>
      <c r="H95" s="1025"/>
      <c r="I95" s="729"/>
      <c r="J95" s="1025"/>
      <c r="K95" s="291" t="s">
        <v>931</v>
      </c>
      <c r="X95" s="760">
        <v>0</v>
      </c>
    </row>
    <row s="1637" customFormat="1" customHeight="1" ht="33.75" hidden="1">
      <c r="A96" s="2394"/>
      <c r="B96" s="513"/>
      <c r="D96" s="667" t="s">
        <v>92</v>
      </c>
      <c r="E96" s="668" t="s">
        <v>932</v>
      </c>
      <c r="F96" s="728" t="s">
        <v>822</v>
      </c>
      <c r="G96" s="730"/>
      <c r="H96" s="1025"/>
      <c r="I96" s="730"/>
      <c r="J96" s="1025"/>
      <c r="K96" s="291"/>
      <c r="X96" s="760">
        <v>0</v>
      </c>
    </row>
    <row s="1637" customFormat="1" customHeight="1" ht="22.5" hidden="1">
      <c r="A97" s="2394"/>
      <c r="B97" s="513" t="s">
        <v>591</v>
      </c>
      <c r="D97" s="667" t="s">
        <v>93</v>
      </c>
      <c r="E97" s="668" t="s">
        <v>933</v>
      </c>
      <c r="F97" s="728" t="s">
        <v>310</v>
      </c>
      <c r="G97" s="387"/>
      <c r="H97" s="1025"/>
      <c r="I97" s="387"/>
      <c r="J97" s="1025"/>
      <c r="K97" s="291" t="s">
        <v>634</v>
      </c>
      <c r="X97" s="760">
        <v>0</v>
      </c>
    </row>
    <row s="1637" customFormat="1" customHeight="1" ht="45" hidden="1">
      <c r="A98" s="2394"/>
      <c r="B98" s="513" t="s">
        <v>591</v>
      </c>
      <c r="D98" s="667" t="s">
        <v>934</v>
      </c>
      <c r="E98" s="669" t="s">
        <v>935</v>
      </c>
      <c r="F98" s="723" t="s">
        <v>310</v>
      </c>
      <c r="G98" s="387"/>
      <c r="H98" s="1025"/>
      <c r="I98" s="387"/>
      <c r="J98" s="1025"/>
      <c r="K98" s="291" t="s">
        <v>634</v>
      </c>
      <c r="X98" s="760">
        <v>0</v>
      </c>
    </row>
    <row s="1637" customFormat="1" customHeight="1" ht="95.25" hidden="1">
      <c r="A99" s="2394"/>
      <c r="B99" s="513" t="s">
        <v>591</v>
      </c>
      <c r="D99" s="667" t="s">
        <v>113</v>
      </c>
      <c r="E99" s="668" t="s">
        <v>936</v>
      </c>
      <c r="F99" s="723" t="s">
        <v>310</v>
      </c>
      <c r="G99" s="387"/>
      <c r="H99" s="1025"/>
      <c r="I99" s="387"/>
      <c r="J99" s="1025"/>
      <c r="K99" s="291" t="s">
        <v>634</v>
      </c>
      <c r="X99" s="760">
        <v>0</v>
      </c>
    </row>
    <row s="1637" customFormat="1" customHeight="1" ht="22.5" hidden="1">
      <c r="A100" s="2394"/>
      <c r="B100" s="513" t="s">
        <v>591</v>
      </c>
      <c r="D100" s="667" t="s">
        <v>149</v>
      </c>
      <c r="E100" s="668" t="s">
        <v>937</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1FB17-F2C5-83A4-7133-1227F4265B5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66</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DB347-3E57-56C5-8636-3D4A16F5698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498</v>
      </c>
      <c r="D3" s="691" t="str">
        <f>B3&amp;".1"</f>
        <v>.1</v>
      </c>
      <c r="E3" s="692" t="s">
        <v>938</v>
      </c>
      <c r="F3" s="693" t="s">
        <v>310</v>
      </c>
      <c r="G3" s="688"/>
      <c r="H3" s="403"/>
      <c r="I3" s="688"/>
      <c r="J3" s="403"/>
      <c r="K3" s="291" t="s">
        <v>939</v>
      </c>
      <c r="V3" s="507">
        <v>0</v>
      </c>
    </row>
    <row customHeight="1" ht="15" hidden="1">
      <c r="A4" s="507"/>
      <c r="B4" s="2399"/>
      <c r="C4" s="2400"/>
      <c r="D4" s="691" t="str">
        <f>B3&amp;".2"</f>
        <v>.2</v>
      </c>
      <c r="E4" s="692" t="s">
        <v>940</v>
      </c>
      <c r="F4" s="693" t="s">
        <v>310</v>
      </c>
      <c r="G4" s="1740" t="s">
        <v>28</v>
      </c>
      <c r="H4" s="403"/>
      <c r="I4" s="1740" t="s">
        <v>28</v>
      </c>
      <c r="J4" s="403"/>
      <c r="K4" s="291" t="s">
        <v>941</v>
      </c>
      <c r="V4" s="507">
        <v>0</v>
      </c>
    </row>
    <row s="1368" customFormat="1" customHeight="1" ht="15" hidden="1">
      <c r="C5" s="674"/>
      <c r="U5" s="422"/>
      <c r="V5" s="419">
        <v>0</v>
      </c>
    </row>
    <row customHeight="1" ht="22.5" hidden="1">
      <c r="A6" s="507"/>
      <c r="B6" s="2399"/>
      <c r="C6" s="2400" t="s">
        <v>498</v>
      </c>
      <c r="D6" s="691" t="str">
        <f>B6&amp;".1"</f>
        <v>.1</v>
      </c>
      <c r="E6" s="692" t="s">
        <v>942</v>
      </c>
      <c r="F6" s="693" t="s">
        <v>310</v>
      </c>
      <c r="G6" s="688"/>
      <c r="H6" s="403"/>
      <c r="I6" s="688"/>
      <c r="J6" s="403"/>
      <c r="K6" s="291" t="s">
        <v>943</v>
      </c>
      <c r="V6" s="507">
        <v>0</v>
      </c>
    </row>
    <row customHeight="1" ht="15" hidden="1">
      <c r="A7" s="507"/>
      <c r="B7" s="2399"/>
      <c r="C7" s="2400"/>
      <c r="D7" s="691" t="str">
        <f>B6&amp;".2"</f>
        <v>.2</v>
      </c>
      <c r="E7" s="692" t="s">
        <v>940</v>
      </c>
      <c r="F7" s="693" t="s">
        <v>310</v>
      </c>
      <c r="G7" s="1740" t="s">
        <v>28</v>
      </c>
      <c r="H7" s="403"/>
      <c r="I7" s="1740" t="s">
        <v>28</v>
      </c>
      <c r="J7" s="403"/>
      <c r="K7" s="291" t="s">
        <v>941</v>
      </c>
      <c r="V7" s="507">
        <v>0</v>
      </c>
    </row>
    <row s="1368" customFormat="1" customHeight="1" ht="15" hidden="1">
      <c r="C8" s="674"/>
      <c r="U8" s="422"/>
      <c r="V8" s="419">
        <v>0</v>
      </c>
    </row>
    <row customHeight="1" ht="22.5" hidden="1">
      <c r="A9" s="507"/>
      <c r="B9" s="2399"/>
      <c r="C9" s="2400" t="s">
        <v>498</v>
      </c>
      <c r="D9" s="691" t="str">
        <f>B9&amp;".1"</f>
        <v>.1</v>
      </c>
      <c r="E9" s="692" t="s">
        <v>944</v>
      </c>
      <c r="F9" s="693" t="s">
        <v>310</v>
      </c>
      <c r="G9" s="699" t="s">
        <v>28</v>
      </c>
      <c r="H9" s="403" t="s">
        <v>28</v>
      </c>
      <c r="I9" s="699" t="s">
        <v>28</v>
      </c>
      <c r="J9" s="403" t="s">
        <v>28</v>
      </c>
      <c r="K9" s="291"/>
      <c r="V9" s="507">
        <v>0</v>
      </c>
    </row>
    <row customHeight="1" ht="15" hidden="1">
      <c r="A10" s="507"/>
      <c r="B10" s="2399"/>
      <c r="C10" s="2400"/>
      <c r="D10" s="691" t="str">
        <f>B9&amp;".2"</f>
        <v>.2</v>
      </c>
      <c r="E10" s="692" t="s">
        <v>945</v>
      </c>
      <c r="F10" s="693" t="s">
        <v>310</v>
      </c>
      <c r="G10" s="1734" t="s">
        <v>28</v>
      </c>
      <c r="H10" s="403" t="s">
        <v>28</v>
      </c>
      <c r="I10" s="1734" t="s">
        <v>28</v>
      </c>
      <c r="J10" s="403" t="s">
        <v>28</v>
      </c>
      <c r="K10" s="291" t="s">
        <v>946</v>
      </c>
      <c r="V10" s="507">
        <v>0</v>
      </c>
    </row>
    <row customHeight="1" ht="15" hidden="1">
      <c r="A11" s="507"/>
      <c r="B11" s="2399"/>
      <c r="C11" s="2400"/>
      <c r="D11" s="691" t="str">
        <f>B9&amp;".3"</f>
        <v>.3</v>
      </c>
      <c r="E11" s="692" t="s">
        <v>947</v>
      </c>
      <c r="F11" s="693" t="s">
        <v>310</v>
      </c>
      <c r="G11" s="1734" t="s">
        <v>28</v>
      </c>
      <c r="H11" s="403" t="s">
        <v>28</v>
      </c>
      <c r="I11" s="1734" t="s">
        <v>28</v>
      </c>
      <c r="J11" s="403" t="s">
        <v>28</v>
      </c>
      <c r="K11" s="291" t="s">
        <v>948</v>
      </c>
      <c r="V11" s="507">
        <v>0</v>
      </c>
    </row>
    <row s="1368" customFormat="1" customHeight="1" ht="15" hidden="1">
      <c r="C12" s="674"/>
      <c r="U12" s="422"/>
      <c r="V12" s="419">
        <v>0</v>
      </c>
    </row>
    <row customHeight="1" ht="33.75" hidden="1">
      <c r="A13" s="507"/>
      <c r="B13" s="2399"/>
      <c r="C13" s="2400" t="s">
        <v>498</v>
      </c>
      <c r="D13" s="691" t="str">
        <f>B13&amp;".1"</f>
        <v>.1</v>
      </c>
      <c r="E13" s="692" t="s">
        <v>949</v>
      </c>
      <c r="F13" s="693" t="s">
        <v>310</v>
      </c>
      <c r="G13" s="699" t="s">
        <v>28</v>
      </c>
      <c r="H13" s="403" t="s">
        <v>28</v>
      </c>
      <c r="I13" s="699" t="s">
        <v>28</v>
      </c>
      <c r="J13" s="403" t="s">
        <v>28</v>
      </c>
      <c r="K13" s="291" t="s">
        <v>950</v>
      </c>
      <c r="V13" s="507">
        <v>0</v>
      </c>
    </row>
    <row customHeight="1" ht="15" hidden="1">
      <c r="B14" s="2399"/>
      <c r="C14" s="2400"/>
      <c r="D14" s="691" t="str">
        <f>B13&amp;".2"</f>
        <v>.2</v>
      </c>
      <c r="E14" s="692" t="s">
        <v>951</v>
      </c>
      <c r="F14" s="693" t="s">
        <v>310</v>
      </c>
      <c r="G14" s="1734" t="s">
        <v>28</v>
      </c>
      <c r="H14" s="403" t="s">
        <v>28</v>
      </c>
      <c r="I14" s="1734" t="s">
        <v>28</v>
      </c>
      <c r="J14" s="403" t="s">
        <v>28</v>
      </c>
      <c r="K14" s="291" t="s">
        <v>952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953</v>
      </c>
      <c r="C32" s="528"/>
      <c r="D32" s="694">
        <v>1</v>
      </c>
      <c r="E32" s="695" t="s">
        <v>954</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955</v>
      </c>
      <c r="F34" s="822" t="s">
        <v>310</v>
      </c>
      <c r="G34" s="822" t="s">
        <v>310</v>
      </c>
      <c r="H34" s="822" t="s">
        <v>310</v>
      </c>
      <c r="I34" s="693"/>
      <c r="J34" s="693"/>
      <c r="K34" s="291"/>
      <c r="V34" s="507">
        <v>23</v>
      </c>
    </row>
    <row customHeight="1" ht="11.549999999999999">
      <c r="A35" s="507"/>
      <c r="C35" s="507"/>
      <c r="D35" s="349"/>
      <c r="E35" s="582" t="s">
        <v>956</v>
      </c>
      <c r="F35" s="574"/>
      <c r="G35" s="696"/>
      <c r="H35" s="574"/>
      <c r="I35" s="696"/>
      <c r="J35" s="574"/>
      <c r="K35" s="575"/>
      <c r="U35" s="507"/>
      <c r="V35" s="507">
        <v>11</v>
      </c>
    </row>
    <row customHeight="1" ht="71.25">
      <c r="A36" s="507"/>
      <c r="B36" s="507" t="s">
        <v>957</v>
      </c>
      <c r="C36" s="528"/>
      <c r="D36" s="694">
        <v>3</v>
      </c>
      <c r="E36" s="695" t="s">
        <v>958</v>
      </c>
      <c r="F36" s="697" t="s">
        <v>310</v>
      </c>
      <c r="G36" s="816" t="s">
        <v>959</v>
      </c>
      <c r="H36" s="815" t="s">
        <v>310</v>
      </c>
      <c r="I36" s="526" t="s">
        <v>959</v>
      </c>
      <c r="J36" s="693" t="s">
        <v>310</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310</v>
      </c>
      <c r="G38" s="816" t="s">
        <v>959</v>
      </c>
      <c r="H38" s="817" t="s">
        <v>310</v>
      </c>
      <c r="I38" s="526" t="s">
        <v>959</v>
      </c>
      <c r="J38" s="523" t="s">
        <v>310</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3F69A-D5B5-2E25-C082-89E81B55A06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89</v>
      </c>
      <c r="R10" s="917" t="s">
        <v>980</v>
      </c>
      <c r="S10" s="917" t="s">
        <v>981</v>
      </c>
      <c r="T10" s="918" t="s">
        <v>982</v>
      </c>
      <c r="U10" s="917" t="s">
        <v>89</v>
      </c>
      <c r="V10" s="917" t="s">
        <v>983</v>
      </c>
      <c r="W10" s="917" t="s">
        <v>981</v>
      </c>
      <c r="X10" s="918" t="s">
        <v>982</v>
      </c>
      <c r="Y10" s="303" t="s">
        <v>984</v>
      </c>
      <c r="Z10" s="2103" t="s">
        <v>88</v>
      </c>
      <c r="AA10" s="2105"/>
      <c r="AB10" s="1051" t="s">
        <v>985</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9E52F-C0F4-8402-4866-3D4C7C57ED4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1009</v>
      </c>
      <c r="K12" s="2129"/>
      <c r="L12" s="2234"/>
      <c r="M12" s="2234"/>
      <c r="N12" s="2129"/>
      <c r="O12" s="2129"/>
      <c r="P12" s="2420"/>
      <c r="Q12" s="2420"/>
      <c r="R12" s="2420"/>
      <c r="S12" s="1136" t="s">
        <v>86</v>
      </c>
      <c r="T12" s="1136" t="s">
        <v>87</v>
      </c>
      <c r="U12" s="1136" t="s">
        <v>85</v>
      </c>
      <c r="V12" s="1136" t="s">
        <v>1010</v>
      </c>
      <c r="W12" s="1136" t="s">
        <v>85</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07DB1-A96B-D0A5-084A-41420A832B1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311</v>
      </c>
      <c r="G30" s="1239" t="s">
        <v>1050</v>
      </c>
      <c r="H30" s="1238">
        <f>SUM(I30:J30)</f>
        <v>0</v>
      </c>
      <c r="I30" s="1237"/>
      <c r="J30" s="1227"/>
      <c r="K30" s="1236"/>
      <c r="W30" s="1157">
        <v>11</v>
      </c>
    </row>
    <row customHeight="1" ht="11.549999999999999">
      <c r="F31" s="1232" t="s">
        <v>314</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328</v>
      </c>
      <c r="G33" s="1239" t="s">
        <v>1053</v>
      </c>
      <c r="H33" s="1238">
        <f>SUM(I33:J33)</f>
        <v>0</v>
      </c>
      <c r="I33" s="1237"/>
      <c r="J33" s="1227"/>
      <c r="K33" s="1236"/>
      <c r="W33" s="1157">
        <v>46</v>
      </c>
    </row>
    <row customHeight="1" ht="11.549999999999999">
      <c r="F34" s="1232" t="s">
        <v>336</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110</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111</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311</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314</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C1616-876B-C4FB-C834-7A3FFA69A34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1111</v>
      </c>
      <c r="CC16" s="2435"/>
      <c r="CD16" s="2388" t="s">
        <v>561</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C9EBD-9573-96F4-0B27-20FFC8389F7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498</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1117</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1117</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1117</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1118</v>
      </c>
      <c r="E20" s="690"/>
      <c r="F20" s="511"/>
      <c r="G20" s="511"/>
      <c r="H20" s="511"/>
      <c r="I20" s="1765"/>
      <c r="S20" s="507">
        <v>0</v>
      </c>
    </row>
    <row customHeight="1" ht="29.25">
      <c r="C21" s="453"/>
      <c r="D21" s="541" t="s">
        <v>317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1119</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6F272-1289-1CC7-4CD6-D8BA290DCCC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310</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310</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1028</v>
      </c>
      <c r="E19" s="885" t="s">
        <v>1122</v>
      </c>
      <c r="F19" s="387"/>
      <c r="G19" s="339" t="s">
        <v>1123</v>
      </c>
      <c r="I19" s="502"/>
      <c r="J19" s="502"/>
      <c r="Q19" s="760">
        <v>0</v>
      </c>
    </row>
    <row s="1637" customFormat="1" customHeight="1" ht="14.699999999999998">
      <c r="A20" s="345"/>
      <c r="B20" s="148"/>
      <c r="C20" s="309"/>
      <c r="D20" s="887">
        <v>2</v>
      </c>
      <c r="E20" s="332" t="s">
        <v>1124</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111</v>
      </c>
      <c r="E23" s="199" t="s">
        <v>1125</v>
      </c>
      <c r="F23" s="1672" t="s">
        <v>310</v>
      </c>
      <c r="G23" s="347"/>
      <c r="I23" s="1626"/>
      <c r="J23" s="1626"/>
      <c r="Q23" s="1633">
        <v>0</v>
      </c>
    </row>
    <row s="1637" customFormat="1" customHeight="1" ht="14.25" hidden="1">
      <c r="A24" s="345"/>
      <c r="B24" s="1162"/>
      <c r="C24" s="378"/>
      <c r="D24" s="1675" t="s">
        <v>711</v>
      </c>
      <c r="E24" s="1674" t="s">
        <v>1126</v>
      </c>
      <c r="F24" s="1672" t="s">
        <v>310</v>
      </c>
      <c r="G24" s="339"/>
      <c r="I24" s="1626"/>
      <c r="J24" s="1626"/>
      <c r="Q24" s="1633">
        <v>0</v>
      </c>
    </row>
    <row s="1637" customFormat="1" customHeight="1" ht="14.25" hidden="1">
      <c r="A25" s="345"/>
      <c r="B25" s="1162"/>
      <c r="C25" s="378"/>
      <c r="D25" s="1675" t="s">
        <v>714</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B974D-3228-AE8B-EF46-CFE444A7C99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498</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498</v>
      </c>
      <c r="D4" s="1675"/>
      <c r="E4" s="207" t="s">
        <v>1129</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498</v>
      </c>
      <c r="D6" s="1675"/>
      <c r="E6" s="208" t="s">
        <v>1130</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498</v>
      </c>
      <c r="D8" s="1675"/>
      <c r="E8" s="208" t="s">
        <v>1131</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498</v>
      </c>
      <c r="D10" s="1675"/>
      <c r="E10" s="208" t="s">
        <v>1132</v>
      </c>
      <c r="F10" s="1672"/>
      <c r="G10" s="1676"/>
      <c r="H10" s="1672" t="s">
        <v>310</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1024</v>
      </c>
      <c r="E22" s="196" t="s">
        <v>1135</v>
      </c>
      <c r="F22" s="200"/>
      <c r="G22" s="1739"/>
      <c r="H22" s="200" t="s">
        <v>310</v>
      </c>
      <c r="I22" s="153" t="s">
        <v>1136</v>
      </c>
      <c r="M22" s="85">
        <v>20</v>
      </c>
    </row>
    <row customHeight="1" ht="60">
      <c r="A23" s="1685"/>
      <c r="C23" s="98"/>
      <c r="D23" s="149" t="s">
        <v>1026</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328</v>
      </c>
      <c r="E26" s="201"/>
      <c r="F26" s="200"/>
      <c r="G26" s="200" t="s">
        <v>310</v>
      </c>
      <c r="H26" s="215"/>
      <c r="I26" s="2171" t="s">
        <v>1139</v>
      </c>
      <c r="M26" s="85">
        <v>14</v>
      </c>
    </row>
    <row customHeight="1" ht="15.75">
      <c r="A27" s="1685" t="s">
        <v>110</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756</v>
      </c>
      <c r="E29" s="207" t="s">
        <v>1129</v>
      </c>
      <c r="F29" s="200"/>
      <c r="G29" s="259"/>
      <c r="H29" s="200" t="s">
        <v>310</v>
      </c>
      <c r="I29" s="2171" t="s">
        <v>1140</v>
      </c>
      <c r="M29" s="85">
        <v>20</v>
      </c>
    </row>
    <row customHeight="1" ht="15.75">
      <c r="A30" s="1685" t="s">
        <v>111</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1141</v>
      </c>
      <c r="E33" s="208" t="s">
        <v>1130</v>
      </c>
      <c r="F33" s="200"/>
      <c r="G33" s="259"/>
      <c r="H33" s="200" t="s">
        <v>310</v>
      </c>
      <c r="I33" s="2171" t="s">
        <v>1142</v>
      </c>
      <c r="M33" s="85">
        <v>14</v>
      </c>
    </row>
    <row customHeight="1" ht="15.75">
      <c r="A34" s="1685" t="s">
        <v>90</v>
      </c>
      <c r="C34" s="98"/>
      <c r="D34" s="111"/>
      <c r="E34" s="206" t="s">
        <v>326</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1143</v>
      </c>
      <c r="E36" s="208" t="s">
        <v>1131</v>
      </c>
      <c r="F36" s="200"/>
      <c r="G36" s="259"/>
      <c r="H36" s="200" t="s">
        <v>310</v>
      </c>
      <c r="I36" s="2145" t="s">
        <v>1144</v>
      </c>
      <c r="M36" s="85">
        <v>14</v>
      </c>
    </row>
    <row customHeight="1" ht="15.75">
      <c r="A37" s="1685" t="s">
        <v>91</v>
      </c>
      <c r="C37" s="98"/>
      <c r="D37" s="111"/>
      <c r="E37" s="206" t="s">
        <v>326</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886</v>
      </c>
      <c r="E39" s="208" t="s">
        <v>1132</v>
      </c>
      <c r="F39" s="200"/>
      <c r="G39" s="209"/>
      <c r="H39" s="200" t="s">
        <v>310</v>
      </c>
      <c r="I39" s="2171" t="s">
        <v>1145</v>
      </c>
      <c r="L39" s="157" t="s">
        <v>1133</v>
      </c>
      <c r="M39" s="85">
        <v>14</v>
      </c>
    </row>
    <row customHeight="1" ht="15.75">
      <c r="A40" s="1685" t="s">
        <v>112</v>
      </c>
      <c r="C40" s="98"/>
      <c r="D40" s="111"/>
      <c r="E40" s="206" t="s">
        <v>326</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33C64-2E82-5899-1799-043A75E4FC82}" mc:Ignorable="x14ac xr xr2 xr3">
  <sheetPr>
    <tabColor theme="6" tint="0.4"/>
  </sheetPr>
  <dimension ref="A1:AH340"/>
  <sheetViews>
    <sheetView showGridLines="0" zoomScale="90" workbookViewId="0">
      <pane xSplit="7" ySplit="21" topLeftCell="H184" activePane="bottomRight" state="frozen"/>
      <selection pane="bottomLeft" activeCell="A22" sqref="A22"/>
      <selection pane="topRight" activeCell="H1" sqref="H1"/>
      <selection pane="bottomRight" activeCell="K184" sqref="K184"/>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45595.549166666664</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03/3636</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123</v>
      </c>
      <c r="G20" s="2226" t="s">
        <v>124</v>
      </c>
      <c r="H20" s="2388" t="s">
        <v>1149</v>
      </c>
      <c r="I20" s="2389"/>
      <c r="J20" s="2435"/>
      <c r="K20" s="2226" t="s">
        <v>307</v>
      </c>
      <c r="L20" s="2226" t="s">
        <v>394</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310</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c r="A57" s="1782" t="s">
        <v>236</v>
      </c>
      <c r="B57" s="1782" t="s">
        <v>237</v>
      </c>
      <c r="C57" s="371"/>
      <c r="D57" s="2464"/>
      <c r="E57" s="2206"/>
      <c r="F57" s="2385" t="str">
        <f>INDEX(PT_DIFFERENTIATION_VTAR,MATCH(A57,PT_DIFFERENTIATION_VTAR_ID,0))</f>
        <v>Тариф на транспортировку воды</v>
      </c>
      <c r="G57" s="2429" t="str">
        <f>INDEX(PT_DIFFERENTIATION_NTAR,MATCH(B57,PT_DIFFERENTIATION_NTAR_ID,0))</f>
        <v>Транспортировка воды</v>
      </c>
      <c r="H57" s="1864"/>
      <c r="I57" s="1741">
        <v>45658</v>
      </c>
      <c r="J57" s="1775">
        <v>46752</v>
      </c>
      <c r="K57" s="1867" t="s">
        <v>1153</v>
      </c>
      <c r="L57" s="1864" t="s">
        <v>310</v>
      </c>
      <c r="M57" s="2172"/>
      <c r="N57" s="336"/>
      <c r="O57" s="1626"/>
      <c r="P57" s="1626"/>
      <c r="AH57" s="1633">
        <v>0</v>
      </c>
    </row>
    <row s="1637" customFormat="1" customHeight="1" ht="18.75">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6">
      <c r="A85" s="1782"/>
      <c r="B85" s="1782"/>
      <c r="D85" s="378"/>
      <c r="E85" s="401"/>
      <c r="F85" s="200" t="s">
        <v>310</v>
      </c>
      <c r="G85" s="200" t="s">
        <v>310</v>
      </c>
      <c r="H85" s="2220" t="s">
        <v>310</v>
      </c>
      <c r="I85" s="2222"/>
      <c r="J85" s="200" t="s">
        <v>310</v>
      </c>
      <c r="K85" s="200" t="s">
        <v>310</v>
      </c>
      <c r="L85" s="2883" t="s">
        <v>1154</v>
      </c>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310</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c r="A120" s="1782" t="s">
        <v>236</v>
      </c>
      <c r="B120" s="1782" t="s">
        <v>237</v>
      </c>
      <c r="C120" s="371"/>
      <c r="D120" s="2464"/>
      <c r="E120" s="2206"/>
      <c r="F120" s="2385" t="str">
        <f>INDEX(PT_DIFFERENTIATION_VTAR,MATCH(A120,PT_DIFFERENTIATION_VTAR_ID,0))</f>
        <v>Тариф на транспортировку воды</v>
      </c>
      <c r="G120" s="2429" t="str">
        <f>INDEX(PT_DIFFERENTIATION_NTAR,MATCH(B120,PT_DIFFERENTIATION_NTAR_ID,0))</f>
        <v>Транспортировка воды</v>
      </c>
      <c r="H120" s="1864"/>
      <c r="I120" s="1741">
        <v>45658</v>
      </c>
      <c r="J120" s="1775">
        <v>46022</v>
      </c>
      <c r="K120" s="1780">
        <v>5087.64</v>
      </c>
      <c r="L120" s="1864" t="s">
        <v>310</v>
      </c>
      <c r="M120" s="343"/>
      <c r="N120" s="336"/>
      <c r="O120" s="1626"/>
      <c r="P120" s="1626"/>
      <c r="AH120" s="1633">
        <v>0</v>
      </c>
    </row>
    <row s="1637" customFormat="1" customHeight="1" ht="56.25">
      <c r="A121" s="1825"/>
      <c r="B121" s="1825"/>
      <c r="C121" s="1689"/>
      <c r="D121" s="346"/>
      <c r="E121" s="1033"/>
      <c r="F121" s="1033"/>
      <c r="G121" s="1033"/>
      <c r="H121" s="2579" t="s">
        <v>498</v>
      </c>
      <c r="I121" s="1741">
        <v>46023</v>
      </c>
      <c r="J121" s="1775">
        <v>46387</v>
      </c>
      <c r="K121" s="1780">
        <v>5230.44</v>
      </c>
      <c r="L121" s="2273" t="s">
        <v>310</v>
      </c>
      <c r="M121" s="2320"/>
      <c r="N121" s="620"/>
      <c r="O121" s="1626"/>
      <c r="P121" s="1626"/>
      <c r="Q121" s="1637"/>
      <c r="R121" s="1637"/>
      <c r="S121" s="1637"/>
      <c r="T121" s="1637"/>
      <c r="U121" s="1637"/>
      <c r="V121" s="1637"/>
      <c r="W121" s="1637"/>
      <c r="X121" s="1637"/>
      <c r="Y121" s="1637"/>
      <c r="Z121" s="1637"/>
      <c r="AA121" s="1637"/>
      <c r="AB121" s="1637"/>
      <c r="AC121" s="1637"/>
      <c r="AD121" s="1637"/>
      <c r="AE121" s="1637"/>
      <c r="AF121" s="1637"/>
      <c r="AG121" s="1637"/>
      <c r="AH121" s="1637">
        <v>0</v>
      </c>
    </row>
    <row s="1637" customFormat="1" customHeight="1" ht="56.25">
      <c r="A122" s="1825"/>
      <c r="B122" s="1825"/>
      <c r="C122" s="1689"/>
      <c r="D122" s="346"/>
      <c r="E122" s="1033"/>
      <c r="F122" s="1033"/>
      <c r="G122" s="1033"/>
      <c r="H122" s="2579" t="s">
        <v>498</v>
      </c>
      <c r="I122" s="1741">
        <v>46388</v>
      </c>
      <c r="J122" s="1775">
        <v>46752</v>
      </c>
      <c r="K122" s="1780">
        <v>5356.45</v>
      </c>
      <c r="L122" s="2273" t="s">
        <v>310</v>
      </c>
      <c r="M122" s="2320"/>
      <c r="N122" s="620"/>
      <c r="O122" s="1626"/>
      <c r="P122" s="1626"/>
      <c r="Q122" s="1637"/>
      <c r="R122" s="1637"/>
      <c r="S122" s="1637"/>
      <c r="T122" s="1637"/>
      <c r="U122" s="1637"/>
      <c r="V122" s="1637"/>
      <c r="W122" s="1637"/>
      <c r="X122" s="1637"/>
      <c r="Y122" s="1637"/>
      <c r="Z122" s="1637"/>
      <c r="AA122" s="1637"/>
      <c r="AB122" s="1637"/>
      <c r="AC122" s="1637"/>
      <c r="AD122" s="1637"/>
      <c r="AE122" s="1637"/>
      <c r="AF122" s="1637"/>
      <c r="AG122" s="1637"/>
      <c r="AH122" s="1637">
        <v>0</v>
      </c>
    </row>
    <row s="1637" customFormat="1" customHeight="1" ht="18.75">
      <c r="A123" s="1782"/>
      <c r="B123" s="1782"/>
      <c r="C123" s="371" t="s">
        <v>1148</v>
      </c>
      <c r="D123" s="2464"/>
      <c r="E123" s="2206"/>
      <c r="F123" s="2385"/>
      <c r="G123" s="2429"/>
      <c r="H123" s="1502"/>
      <c r="I123" s="653" t="s">
        <v>1147</v>
      </c>
      <c r="J123" s="573"/>
      <c r="K123" s="1502"/>
      <c r="L123" s="216"/>
      <c r="M123" s="343"/>
      <c r="N123" s="336"/>
      <c r="O123" s="1626"/>
      <c r="P123" s="1626"/>
      <c r="AH123" s="1633">
        <v>0</v>
      </c>
    </row>
    <row s="1637" customFormat="1" customHeight="1" ht="0.75">
      <c r="A124" s="1782"/>
      <c r="B124" s="1782"/>
      <c r="C124" s="371" t="s">
        <v>1157</v>
      </c>
      <c r="D124" s="2464"/>
      <c r="E124" s="2206"/>
      <c r="F124" s="2385"/>
      <c r="G124" s="402"/>
      <c r="H124" s="1502"/>
      <c r="I124" s="653"/>
      <c r="J124" s="573"/>
      <c r="K124" s="1502"/>
      <c r="L124" s="216"/>
      <c r="M124" s="343"/>
      <c r="N124" s="336"/>
      <c r="O124" s="1626"/>
      <c r="P124" s="1626"/>
      <c r="AH124" s="1633">
        <v>0</v>
      </c>
    </row>
    <row s="1637" customFormat="1" customHeight="1" ht="18.75" hidden="1">
      <c r="A125" s="1782" t="s">
        <v>244</v>
      </c>
      <c r="B125" s="1782" t="s">
        <v>245</v>
      </c>
      <c r="C125" s="371"/>
      <c r="D125" s="2464"/>
      <c r="E125" s="2206"/>
      <c r="F125" s="2385" t="str">
        <f>INDEX(PT_DIFFERENTIATION_VTAR,MATCH(A125,PT_DIFFERENTIATION_VTAR_ID,0))</f>
        <v>Тариф на подвоз воды</v>
      </c>
      <c r="G125" s="2429" t="str">
        <f>INDEX(PT_DIFFERENTIATION_NTAR,MATCH(B125,PT_DIFFERENTIATION_NTAR_ID,0))</f>
        <v/>
      </c>
      <c r="H125" s="1864"/>
      <c r="I125" s="1741"/>
      <c r="J125" s="1775"/>
      <c r="K125" s="1780"/>
      <c r="L125" s="1864" t="s">
        <v>310</v>
      </c>
      <c r="M125" s="343"/>
      <c r="N125" s="336"/>
      <c r="O125" s="1626"/>
      <c r="P125" s="1626"/>
      <c r="AH125" s="1633">
        <v>0</v>
      </c>
    </row>
    <row s="1637" customFormat="1" customHeight="1" ht="18.75" hidden="1">
      <c r="A126" s="1782"/>
      <c r="B126" s="1782"/>
      <c r="C126" s="371" t="s">
        <v>1148</v>
      </c>
      <c r="D126" s="2464"/>
      <c r="E126" s="2206"/>
      <c r="F126" s="2385"/>
      <c r="G126" s="2429"/>
      <c r="H126" s="1502"/>
      <c r="I126" s="653" t="s">
        <v>1147</v>
      </c>
      <c r="J126" s="573"/>
      <c r="K126" s="1502"/>
      <c r="L126" s="216"/>
      <c r="M126" s="343"/>
      <c r="N126" s="336"/>
      <c r="O126" s="1626"/>
      <c r="P126" s="1626"/>
      <c r="AH126" s="1633">
        <v>0</v>
      </c>
    </row>
    <row s="1637" customFormat="1" customHeight="1" ht="0.75" hidden="1">
      <c r="A127" s="1782"/>
      <c r="B127" s="1782"/>
      <c r="C127" s="371" t="s">
        <v>1157</v>
      </c>
      <c r="D127" s="2464"/>
      <c r="E127" s="2206"/>
      <c r="F127" s="2385"/>
      <c r="G127" s="402"/>
      <c r="H127" s="1502"/>
      <c r="I127" s="653"/>
      <c r="J127" s="573"/>
      <c r="K127" s="1502"/>
      <c r="L127" s="216"/>
      <c r="M127" s="343"/>
      <c r="N127" s="336"/>
      <c r="O127" s="1626"/>
      <c r="P127" s="1626"/>
      <c r="AH127" s="1633">
        <v>0</v>
      </c>
    </row>
    <row s="1637" customFormat="1" customHeight="1" ht="18.75" hidden="1">
      <c r="A128" s="1782" t="s">
        <v>249</v>
      </c>
      <c r="B128" s="1782" t="s">
        <v>250</v>
      </c>
      <c r="C128" s="371"/>
      <c r="D128" s="2464"/>
      <c r="E128" s="2206"/>
      <c r="F128" s="238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9" t="str">
        <f>INDEX(PT_DIFFERENTIATION_NTAR,MATCH(B128,PT_DIFFERENTIATION_NTAR_ID,0))</f>
        <v/>
      </c>
      <c r="H128" s="1864"/>
      <c r="I128" s="1741"/>
      <c r="J128" s="1775"/>
      <c r="K128" s="1780"/>
      <c r="L128" s="1864" t="s">
        <v>310</v>
      </c>
      <c r="M128" s="343"/>
      <c r="N128" s="336"/>
      <c r="O128" s="1626"/>
      <c r="P128" s="1626"/>
      <c r="AH128" s="1633">
        <v>0</v>
      </c>
    </row>
    <row s="1637" customFormat="1" customHeight="1" ht="18.75" hidden="1">
      <c r="A129" s="1782"/>
      <c r="B129" s="1782"/>
      <c r="C129" s="371" t="s">
        <v>1148</v>
      </c>
      <c r="D129" s="2464"/>
      <c r="E129" s="2206"/>
      <c r="F129" s="2385"/>
      <c r="G129" s="2429"/>
      <c r="H129" s="1502"/>
      <c r="I129" s="653" t="s">
        <v>1147</v>
      </c>
      <c r="J129" s="573"/>
      <c r="K129" s="1502"/>
      <c r="L129" s="216"/>
      <c r="M129" s="343"/>
      <c r="N129" s="336"/>
      <c r="O129" s="1626"/>
      <c r="P129" s="1626"/>
      <c r="AH129" s="1633">
        <v>0</v>
      </c>
    </row>
    <row s="1637" customFormat="1" customHeight="1" ht="0.75" hidden="1">
      <c r="A130" s="1782"/>
      <c r="B130" s="1782"/>
      <c r="C130" s="371" t="s">
        <v>1157</v>
      </c>
      <c r="D130" s="2464"/>
      <c r="E130" s="2206"/>
      <c r="F130" s="2385"/>
      <c r="G130" s="402"/>
      <c r="H130" s="1502"/>
      <c r="I130" s="653"/>
      <c r="J130" s="573"/>
      <c r="K130" s="1502"/>
      <c r="L130" s="216"/>
      <c r="M130" s="343"/>
      <c r="N130" s="336"/>
      <c r="O130" s="1626"/>
      <c r="P130" s="1626"/>
      <c r="AH130" s="1633">
        <v>0</v>
      </c>
    </row>
    <row s="1637" customFormat="1" customHeight="1" ht="18.75" hidden="1">
      <c r="A131" s="1782" t="s">
        <v>254</v>
      </c>
      <c r="B131" s="1782" t="s">
        <v>255</v>
      </c>
      <c r="C131" s="371"/>
      <c r="D131" s="2464"/>
      <c r="E131" s="2206"/>
      <c r="F131" s="2385" t="str">
        <f>INDEX(PT_DIFFERENTIATION_VTAR,MATCH(A131,PT_DIFFERENTIATION_VTAR_ID,0))</f>
        <v>Тариф на горячую воду (горячее водоснабжение)</v>
      </c>
      <c r="G131" s="2429" t="str">
        <f>INDEX(PT_DIFFERENTIATION_NTAR,MATCH(B131,PT_DIFFERENTIATION_NTAR_ID,0))</f>
        <v/>
      </c>
      <c r="H131" s="1864"/>
      <c r="I131" s="1741"/>
      <c r="J131" s="1775"/>
      <c r="K131" s="1780"/>
      <c r="L131" s="1864" t="s">
        <v>310</v>
      </c>
      <c r="M131" s="343"/>
      <c r="N131" s="336"/>
      <c r="O131" s="1626"/>
      <c r="P131" s="1626"/>
      <c r="AH131" s="1633">
        <v>0</v>
      </c>
    </row>
    <row s="1637" customFormat="1" customHeight="1" ht="18.75" hidden="1">
      <c r="A132" s="1782"/>
      <c r="B132" s="1782"/>
      <c r="C132" s="371" t="s">
        <v>1148</v>
      </c>
      <c r="D132" s="2464"/>
      <c r="E132" s="2206"/>
      <c r="F132" s="2385"/>
      <c r="G132" s="2429"/>
      <c r="H132" s="1502"/>
      <c r="I132" s="653" t="s">
        <v>1147</v>
      </c>
      <c r="J132" s="573"/>
      <c r="K132" s="1502"/>
      <c r="L132" s="216"/>
      <c r="M132" s="343"/>
      <c r="N132" s="336"/>
      <c r="O132" s="1626"/>
      <c r="P132" s="1626"/>
      <c r="AH132" s="1633">
        <v>0</v>
      </c>
    </row>
    <row s="1637" customFormat="1" customHeight="1" ht="0.75" hidden="1">
      <c r="A133" s="1782"/>
      <c r="B133" s="1782"/>
      <c r="C133" s="371" t="s">
        <v>1157</v>
      </c>
      <c r="D133" s="2464"/>
      <c r="E133" s="2206"/>
      <c r="F133" s="2385"/>
      <c r="G133" s="402"/>
      <c r="H133" s="1502"/>
      <c r="I133" s="653"/>
      <c r="J133" s="573"/>
      <c r="K133" s="1502"/>
      <c r="L133" s="216"/>
      <c r="M133" s="343"/>
      <c r="N133" s="336"/>
      <c r="O133" s="1626"/>
      <c r="P133" s="1626"/>
      <c r="AH133" s="1633">
        <v>0</v>
      </c>
    </row>
    <row s="1637" customFormat="1" customHeight="1" ht="18.75" hidden="1">
      <c r="A134" s="1782" t="s">
        <v>259</v>
      </c>
      <c r="B134" s="1782" t="s">
        <v>260</v>
      </c>
      <c r="C134" s="371"/>
      <c r="D134" s="2464"/>
      <c r="E134" s="2206"/>
      <c r="F134" s="2385" t="str">
        <f>INDEX(PT_DIFFERENTIATION_VTAR,MATCH(A134,PT_DIFFERENTIATION_VTAR_ID,0))</f>
        <v>Тариф на транспортировку горячей воды</v>
      </c>
      <c r="G134" s="2429" t="str">
        <f>INDEX(PT_DIFFERENTIATION_NTAR,MATCH(B134,PT_DIFFERENTIATION_NTAR_ID,0))</f>
        <v/>
      </c>
      <c r="H134" s="1864"/>
      <c r="I134" s="1741"/>
      <c r="J134" s="1775"/>
      <c r="K134" s="1780"/>
      <c r="L134" s="1864" t="s">
        <v>310</v>
      </c>
      <c r="M134" s="343"/>
      <c r="N134" s="336"/>
      <c r="O134" s="1626"/>
      <c r="P134" s="1626"/>
      <c r="AH134" s="1633">
        <v>0</v>
      </c>
    </row>
    <row s="1637" customFormat="1" customHeight="1" ht="18.75" hidden="1">
      <c r="A135" s="1782"/>
      <c r="B135" s="1782"/>
      <c r="C135" s="371" t="s">
        <v>1148</v>
      </c>
      <c r="D135" s="2464"/>
      <c r="E135" s="2206"/>
      <c r="F135" s="2385"/>
      <c r="G135" s="2429"/>
      <c r="H135" s="1502"/>
      <c r="I135" s="653" t="s">
        <v>1147</v>
      </c>
      <c r="J135" s="573"/>
      <c r="K135" s="1502"/>
      <c r="L135" s="216"/>
      <c r="M135" s="343"/>
      <c r="N135" s="336"/>
      <c r="O135" s="1626"/>
      <c r="P135" s="1626"/>
      <c r="AH135" s="1633">
        <v>0</v>
      </c>
    </row>
    <row s="1637" customFormat="1" customHeight="1" ht="0.75" hidden="1">
      <c r="A136" s="1782"/>
      <c r="B136" s="1782"/>
      <c r="C136" s="371" t="s">
        <v>1157</v>
      </c>
      <c r="D136" s="2464"/>
      <c r="E136" s="2206"/>
      <c r="F136" s="2385"/>
      <c r="G136" s="402"/>
      <c r="H136" s="1502"/>
      <c r="I136" s="653"/>
      <c r="J136" s="573"/>
      <c r="K136" s="1502"/>
      <c r="L136" s="216"/>
      <c r="M136" s="343"/>
      <c r="N136" s="336"/>
      <c r="O136" s="1626"/>
      <c r="P136" s="1626"/>
      <c r="AH136" s="1633">
        <v>0</v>
      </c>
    </row>
    <row s="1637" customFormat="1" customHeight="1" ht="18.75" hidden="1">
      <c r="A137" s="1782" t="s">
        <v>264</v>
      </c>
      <c r="B137" s="1782" t="s">
        <v>265</v>
      </c>
      <c r="C137" s="371"/>
      <c r="D137" s="2464"/>
      <c r="E137" s="2206"/>
      <c r="F137" s="2385"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9" t="str">
        <f>INDEX(PT_DIFFERENTIATION_NTAR,MATCH(B137,PT_DIFFERENTIATION_NTAR_ID,0))</f>
        <v/>
      </c>
      <c r="H137" s="1864"/>
      <c r="I137" s="1741"/>
      <c r="J137" s="1775"/>
      <c r="K137" s="1780"/>
      <c r="L137" s="1864" t="s">
        <v>310</v>
      </c>
      <c r="M137" s="343"/>
      <c r="N137" s="336"/>
      <c r="O137" s="1626"/>
      <c r="P137" s="1626"/>
      <c r="AH137" s="1633">
        <v>0</v>
      </c>
    </row>
    <row s="1637" customFormat="1" customHeight="1" ht="18.75" hidden="1">
      <c r="A138" s="1782"/>
      <c r="B138" s="1782"/>
      <c r="C138" s="371" t="s">
        <v>1148</v>
      </c>
      <c r="D138" s="2464"/>
      <c r="E138" s="2206"/>
      <c r="F138" s="2385"/>
      <c r="G138" s="2429"/>
      <c r="H138" s="1502"/>
      <c r="I138" s="653" t="s">
        <v>1147</v>
      </c>
      <c r="J138" s="573"/>
      <c r="K138" s="1502"/>
      <c r="L138" s="216"/>
      <c r="M138" s="343"/>
      <c r="N138" s="336"/>
      <c r="O138" s="1626"/>
      <c r="P138" s="1626"/>
      <c r="AH138" s="1633">
        <v>0</v>
      </c>
    </row>
    <row s="1637" customFormat="1" customHeight="1" ht="0.75" hidden="1">
      <c r="A139" s="1782"/>
      <c r="B139" s="1782"/>
      <c r="C139" s="371" t="s">
        <v>1157</v>
      </c>
      <c r="D139" s="2464"/>
      <c r="E139" s="2206"/>
      <c r="F139" s="2385"/>
      <c r="G139" s="402"/>
      <c r="H139" s="1502"/>
      <c r="I139" s="653"/>
      <c r="J139" s="573"/>
      <c r="K139" s="1502"/>
      <c r="L139" s="216"/>
      <c r="M139" s="343"/>
      <c r="N139" s="336"/>
      <c r="O139" s="1626"/>
      <c r="P139" s="1626"/>
      <c r="AH139" s="1633">
        <v>0</v>
      </c>
    </row>
    <row s="1637" customFormat="1" customHeight="1" ht="18.75" hidden="1">
      <c r="A140" s="1782" t="s">
        <v>269</v>
      </c>
      <c r="B140" s="1782" t="s">
        <v>270</v>
      </c>
      <c r="C140" s="371"/>
      <c r="D140" s="2464"/>
      <c r="E140" s="2206"/>
      <c r="F140" s="2385" t="str">
        <f>INDEX(PT_DIFFERENTIATION_VTAR,MATCH(A140,PT_DIFFERENTIATION_VTAR_ID,0))</f>
        <v>Тариф на водоотведение</v>
      </c>
      <c r="G140" s="2429" t="str">
        <f>INDEX(PT_DIFFERENTIATION_NTAR,MATCH(B140,PT_DIFFERENTIATION_NTAR_ID,0))</f>
        <v/>
      </c>
      <c r="H140" s="1864"/>
      <c r="I140" s="1741"/>
      <c r="J140" s="1775"/>
      <c r="K140" s="1780"/>
      <c r="L140" s="1864" t="s">
        <v>310</v>
      </c>
      <c r="M140" s="343"/>
      <c r="N140" s="336"/>
      <c r="O140" s="1626"/>
      <c r="P140" s="1626"/>
      <c r="AH140" s="1633">
        <v>0</v>
      </c>
    </row>
    <row s="1637" customFormat="1" customHeight="1" ht="18.75" hidden="1">
      <c r="A141" s="1782"/>
      <c r="B141" s="1782"/>
      <c r="C141" s="371" t="s">
        <v>1148</v>
      </c>
      <c r="D141" s="2464"/>
      <c r="E141" s="2206"/>
      <c r="F141" s="2385"/>
      <c r="G141" s="2429"/>
      <c r="H141" s="1502"/>
      <c r="I141" s="653" t="s">
        <v>1147</v>
      </c>
      <c r="J141" s="573"/>
      <c r="K141" s="1502"/>
      <c r="L141" s="216"/>
      <c r="M141" s="343"/>
      <c r="N141" s="336"/>
      <c r="O141" s="1626"/>
      <c r="P141" s="1626"/>
      <c r="AH141" s="1633">
        <v>0</v>
      </c>
    </row>
    <row s="1637" customFormat="1" customHeight="1" ht="0.75" hidden="1">
      <c r="A142" s="1782"/>
      <c r="B142" s="1782"/>
      <c r="C142" s="371" t="s">
        <v>1157</v>
      </c>
      <c r="D142" s="2464"/>
      <c r="E142" s="2206"/>
      <c r="F142" s="2385"/>
      <c r="G142" s="402"/>
      <c r="H142" s="1502"/>
      <c r="I142" s="653"/>
      <c r="J142" s="573"/>
      <c r="K142" s="1502"/>
      <c r="L142" s="216"/>
      <c r="M142" s="343"/>
      <c r="N142" s="336"/>
      <c r="O142" s="1626"/>
      <c r="P142" s="1626"/>
      <c r="AH142" s="1633">
        <v>0</v>
      </c>
    </row>
    <row s="1637" customFormat="1" customHeight="1" ht="18.75" hidden="1">
      <c r="A143" s="1782" t="s">
        <v>274</v>
      </c>
      <c r="B143" s="1782" t="s">
        <v>275</v>
      </c>
      <c r="C143" s="371"/>
      <c r="D143" s="2464"/>
      <c r="E143" s="2206"/>
      <c r="F143" s="2385" t="str">
        <f>INDEX(PT_DIFFERENTIATION_VTAR,MATCH(A143,PT_DIFFERENTIATION_VTAR_ID,0))</f>
        <v>Тариф на транспортировку сточных вод</v>
      </c>
      <c r="G143" s="2429" t="str">
        <f>INDEX(PT_DIFFERENTIATION_NTAR,MATCH(B143,PT_DIFFERENTIATION_NTAR_ID,0))</f>
        <v/>
      </c>
      <c r="H143" s="1864"/>
      <c r="I143" s="1741"/>
      <c r="J143" s="1775"/>
      <c r="K143" s="1780"/>
      <c r="L143" s="1864" t="s">
        <v>310</v>
      </c>
      <c r="M143" s="343"/>
      <c r="N143" s="336"/>
      <c r="O143" s="1626"/>
      <c r="P143" s="1626"/>
      <c r="AH143" s="1633">
        <v>0</v>
      </c>
    </row>
    <row s="1637" customFormat="1" customHeight="1" ht="18.75" hidden="1">
      <c r="A144" s="1782"/>
      <c r="B144" s="1782"/>
      <c r="C144" s="371" t="s">
        <v>1148</v>
      </c>
      <c r="D144" s="2464"/>
      <c r="E144" s="2206"/>
      <c r="F144" s="2385"/>
      <c r="G144" s="2429"/>
      <c r="H144" s="1502"/>
      <c r="I144" s="653" t="s">
        <v>1147</v>
      </c>
      <c r="J144" s="573"/>
      <c r="K144" s="1502"/>
      <c r="L144" s="216"/>
      <c r="M144" s="343"/>
      <c r="N144" s="336"/>
      <c r="O144" s="1626"/>
      <c r="P144" s="1626"/>
      <c r="AH144" s="1633">
        <v>0</v>
      </c>
    </row>
    <row s="1637" customFormat="1" customHeight="1" ht="0.75" hidden="1">
      <c r="A145" s="1782"/>
      <c r="B145" s="1782"/>
      <c r="C145" s="371" t="s">
        <v>1157</v>
      </c>
      <c r="D145" s="2464"/>
      <c r="E145" s="2206"/>
      <c r="F145" s="2385"/>
      <c r="G145" s="402"/>
      <c r="H145" s="1502"/>
      <c r="I145" s="653"/>
      <c r="J145" s="573"/>
      <c r="K145" s="1502"/>
      <c r="L145" s="216"/>
      <c r="M145" s="343"/>
      <c r="N145" s="336"/>
      <c r="O145" s="1626"/>
      <c r="P145" s="1626"/>
      <c r="AH145" s="1633">
        <v>0</v>
      </c>
    </row>
    <row s="1637" customFormat="1" customHeight="1" ht="18.75" hidden="1">
      <c r="A146" s="1782" t="s">
        <v>279</v>
      </c>
      <c r="B146" s="1782" t="s">
        <v>280</v>
      </c>
      <c r="C146" s="371"/>
      <c r="D146" s="2464"/>
      <c r="E146" s="2206"/>
      <c r="F146" s="2385" t="str">
        <f>INDEX(PT_DIFFERENTIATION_VTAR,MATCH(A146,PT_DIFFERENTIATION_VTAR_ID,0))</f>
        <v>Тариф на подключение (технологическое присоединение) к централизованной системе водоотведения</v>
      </c>
      <c r="G146" s="2429" t="str">
        <f>INDEX(PT_DIFFERENTIATION_NTAR,MATCH(B146,PT_DIFFERENTIATION_NTAR_ID,0))</f>
        <v/>
      </c>
      <c r="H146" s="1864"/>
      <c r="I146" s="1741"/>
      <c r="J146" s="1775"/>
      <c r="K146" s="1780"/>
      <c r="L146" s="1864" t="s">
        <v>310</v>
      </c>
      <c r="M146" s="343"/>
      <c r="N146" s="336"/>
      <c r="O146" s="1626"/>
      <c r="P146" s="1626"/>
      <c r="AH146" s="1633">
        <v>0</v>
      </c>
    </row>
    <row s="1637" customFormat="1" customHeight="1" ht="18.75" hidden="1">
      <c r="A147" s="1782"/>
      <c r="B147" s="1782"/>
      <c r="C147" s="371" t="s">
        <v>1148</v>
      </c>
      <c r="D147" s="2464"/>
      <c r="E147" s="2206"/>
      <c r="F147" s="2385"/>
      <c r="G147" s="2429"/>
      <c r="H147" s="1502"/>
      <c r="I147" s="653" t="s">
        <v>1147</v>
      </c>
      <c r="J147" s="573"/>
      <c r="K147" s="1502"/>
      <c r="L147" s="216"/>
      <c r="M147" s="343"/>
      <c r="N147" s="336"/>
      <c r="O147" s="1626"/>
      <c r="P147" s="1626"/>
      <c r="AH147" s="1633">
        <v>0</v>
      </c>
    </row>
    <row s="1637" customFormat="1" customHeight="1" ht="1.05">
      <c r="A148" s="1782"/>
      <c r="B148" s="1782"/>
      <c r="C148" s="371" t="s">
        <v>1157</v>
      </c>
      <c r="D148" s="2464"/>
      <c r="E148" s="2206"/>
      <c r="F148" s="2385"/>
      <c r="G148" s="402"/>
      <c r="H148" s="1502"/>
      <c r="I148" s="653"/>
      <c r="J148" s="573"/>
      <c r="K148" s="1502"/>
      <c r="L148" s="216"/>
      <c r="M148" s="343"/>
      <c r="N148" s="336"/>
      <c r="O148" s="1626"/>
      <c r="P148" s="1626"/>
      <c r="AH148" s="1633">
        <v>1</v>
      </c>
    </row>
    <row customHeight="1" ht="19.95">
      <c r="A149" s="1782"/>
      <c r="B149" s="1782"/>
      <c r="D149" s="378"/>
      <c r="E149" s="149" t="s">
        <v>91</v>
      </c>
      <c r="F149"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462"/>
      <c r="H149" s="2462"/>
      <c r="I149" s="2462"/>
      <c r="J149" s="2462"/>
      <c r="K149" s="2462"/>
      <c r="L149" s="2462"/>
      <c r="M149" s="299"/>
      <c r="N149" s="336"/>
      <c r="AH149" s="376">
        <v>19</v>
      </c>
    </row>
    <row s="1637" customFormat="1" customHeight="1" ht="60.75" hidden="1">
      <c r="A150" s="1782" t="s">
        <v>156</v>
      </c>
      <c r="B150" s="1782" t="s">
        <v>157</v>
      </c>
      <c r="C150" s="371"/>
      <c r="D150" s="2464"/>
      <c r="E150" s="2206"/>
      <c r="F150" s="238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9" t="str">
        <f>INDEX(PT_DIFFERENTIATION_NTAR,MATCH(B150,PT_DIFFERENTIATION_NTAR_ID,0))</f>
        <v/>
      </c>
      <c r="H150" s="1864"/>
      <c r="I150" s="1741"/>
      <c r="J150" s="1775"/>
      <c r="K150" s="1780"/>
      <c r="L150" s="1864" t="s">
        <v>310</v>
      </c>
      <c r="M15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36"/>
      <c r="O150" s="1626"/>
      <c r="P150" s="1626"/>
      <c r="AH150" s="1633">
        <v>0</v>
      </c>
    </row>
    <row s="1637" customFormat="1" customHeight="1" ht="18.75" hidden="1">
      <c r="A151" s="1782"/>
      <c r="B151" s="1782"/>
      <c r="C151" s="371" t="s">
        <v>1148</v>
      </c>
      <c r="D151" s="2464"/>
      <c r="E151" s="2206"/>
      <c r="F151" s="2385"/>
      <c r="G151" s="2429"/>
      <c r="H151" s="1502"/>
      <c r="I151" s="653" t="s">
        <v>1147</v>
      </c>
      <c r="J151" s="573"/>
      <c r="K151" s="1502"/>
      <c r="L151" s="216"/>
      <c r="M151" s="2172"/>
      <c r="N151" s="336"/>
      <c r="O151" s="1626"/>
      <c r="P151" s="1626"/>
      <c r="AH151" s="1633">
        <v>0</v>
      </c>
    </row>
    <row s="1637" customFormat="1" customHeight="1" ht="0.75" hidden="1">
      <c r="A152" s="1782"/>
      <c r="B152" s="1782"/>
      <c r="C152" s="371" t="s">
        <v>1157</v>
      </c>
      <c r="D152" s="2464"/>
      <c r="E152" s="2206"/>
      <c r="F152" s="2385"/>
      <c r="G152" s="402"/>
      <c r="H152" s="1502"/>
      <c r="I152" s="653"/>
      <c r="J152" s="573"/>
      <c r="K152" s="1502"/>
      <c r="L152" s="216"/>
      <c r="M152" s="2172"/>
      <c r="N152" s="336"/>
      <c r="O152" s="1626"/>
      <c r="P152" s="1626"/>
      <c r="AH152" s="1633">
        <v>0</v>
      </c>
    </row>
    <row s="1637" customFormat="1" customHeight="1" ht="45" hidden="1">
      <c r="A153" s="1782" t="s">
        <v>161</v>
      </c>
      <c r="B153" s="1782" t="s">
        <v>162</v>
      </c>
      <c r="C153" s="371"/>
      <c r="D153" s="2464"/>
      <c r="E153" s="2206"/>
      <c r="F153" s="2385" t="str">
        <f>INDEX(PT_DIFFERENTIATION_VTAR,MATCH(A153,PT_DIFFERENTIATION_VTAR_ID,0))</f>
        <v/>
      </c>
      <c r="G153" s="2429" t="str">
        <f>INDEX(PT_DIFFERENTIATION_NTAR,MATCH(B153,PT_DIFFERENTIATION_NTAR_ID,0))</f>
        <v/>
      </c>
      <c r="H153" s="1864"/>
      <c r="I153" s="1741"/>
      <c r="J153" s="1775"/>
      <c r="K153" s="1780"/>
      <c r="L153" s="1864" t="s">
        <v>310</v>
      </c>
      <c r="M153" s="2173"/>
      <c r="N153" s="336"/>
      <c r="O153" s="1626"/>
      <c r="P153" s="1626"/>
      <c r="AH153" s="1633">
        <v>0</v>
      </c>
    </row>
    <row s="1637" customFormat="1" customHeight="1" ht="18.75" hidden="1">
      <c r="A154" s="1782"/>
      <c r="B154" s="1782"/>
      <c r="C154" s="371" t="s">
        <v>1148</v>
      </c>
      <c r="D154" s="2464"/>
      <c r="E154" s="2206"/>
      <c r="F154" s="2385"/>
      <c r="G154" s="2429"/>
      <c r="H154" s="1502"/>
      <c r="I154" s="653" t="s">
        <v>1147</v>
      </c>
      <c r="J154" s="573"/>
      <c r="K154" s="1502"/>
      <c r="L154" s="216"/>
      <c r="M154" s="1863"/>
      <c r="N154" s="336"/>
      <c r="O154" s="1626"/>
      <c r="P154" s="1626"/>
      <c r="AH154" s="1633">
        <v>0</v>
      </c>
    </row>
    <row s="1637" customFormat="1" customHeight="1" ht="0.75" hidden="1">
      <c r="A155" s="1782"/>
      <c r="B155" s="1782"/>
      <c r="C155" s="371" t="s">
        <v>1157</v>
      </c>
      <c r="D155" s="2464"/>
      <c r="E155" s="2206"/>
      <c r="F155" s="2385"/>
      <c r="G155" s="402"/>
      <c r="H155" s="1502"/>
      <c r="I155" s="653"/>
      <c r="J155" s="573"/>
      <c r="K155" s="1502"/>
      <c r="L155" s="216"/>
      <c r="M155" s="343"/>
      <c r="N155" s="336"/>
      <c r="O155" s="1626"/>
      <c r="P155" s="1626"/>
      <c r="AH155" s="1633">
        <v>0</v>
      </c>
    </row>
    <row s="1637" customFormat="1" customHeight="1" ht="45" hidden="1">
      <c r="A156" s="1782" t="s">
        <v>168</v>
      </c>
      <c r="B156" s="1782" t="s">
        <v>169</v>
      </c>
      <c r="C156" s="371"/>
      <c r="D156" s="2464"/>
      <c r="E156" s="2206"/>
      <c r="F156" s="2385"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9" t="str">
        <f>INDEX(PT_DIFFERENTIATION_NTAR,MATCH(B156,PT_DIFFERENTIATION_NTAR_ID,0))</f>
        <v/>
      </c>
      <c r="H156" s="1864"/>
      <c r="I156" s="1741"/>
      <c r="J156" s="1775"/>
      <c r="K156" s="1780"/>
      <c r="L156" s="1864" t="s">
        <v>310</v>
      </c>
      <c r="M156" s="343"/>
      <c r="N156" s="336"/>
      <c r="O156" s="1626"/>
      <c r="P156" s="1626"/>
      <c r="AH156" s="1633">
        <v>0</v>
      </c>
    </row>
    <row s="1637" customFormat="1" customHeight="1" ht="18.75" hidden="1">
      <c r="A157" s="1782"/>
      <c r="B157" s="1782"/>
      <c r="C157" s="371" t="s">
        <v>1148</v>
      </c>
      <c r="D157" s="2464"/>
      <c r="E157" s="2206"/>
      <c r="F157" s="2385"/>
      <c r="G157" s="2429"/>
      <c r="H157" s="1502"/>
      <c r="I157" s="653" t="s">
        <v>1147</v>
      </c>
      <c r="J157" s="573"/>
      <c r="K157" s="1502"/>
      <c r="L157" s="216"/>
      <c r="M157" s="343"/>
      <c r="N157" s="336"/>
      <c r="O157" s="1626"/>
      <c r="P157" s="1626"/>
      <c r="AH157" s="1633">
        <v>0</v>
      </c>
    </row>
    <row s="1637" customFormat="1" customHeight="1" ht="0.75" hidden="1">
      <c r="A158" s="1782"/>
      <c r="B158" s="1782"/>
      <c r="C158" s="371" t="s">
        <v>1157</v>
      </c>
      <c r="D158" s="2464"/>
      <c r="E158" s="2206"/>
      <c r="F158" s="2385"/>
      <c r="G158" s="402"/>
      <c r="H158" s="1502"/>
      <c r="I158" s="653"/>
      <c r="J158" s="573"/>
      <c r="K158" s="1502"/>
      <c r="L158" s="216"/>
      <c r="M158" s="343"/>
      <c r="N158" s="336"/>
      <c r="O158" s="1626"/>
      <c r="P158" s="1626"/>
      <c r="AH158" s="1633">
        <v>0</v>
      </c>
    </row>
    <row s="1637" customFormat="1" customHeight="1" ht="45" hidden="1">
      <c r="A159" s="1782" t="s">
        <v>174</v>
      </c>
      <c r="B159" s="1782" t="s">
        <v>175</v>
      </c>
      <c r="C159" s="371"/>
      <c r="D159" s="2464"/>
      <c r="E159" s="2206"/>
      <c r="F159" s="2385"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9" t="str">
        <f>INDEX(PT_DIFFERENTIATION_NTAR,MATCH(B159,PT_DIFFERENTIATION_NTAR_ID,0))</f>
        <v/>
      </c>
      <c r="H159" s="1864"/>
      <c r="I159" s="1741"/>
      <c r="J159" s="1775"/>
      <c r="K159" s="1780"/>
      <c r="L159" s="1864" t="s">
        <v>310</v>
      </c>
      <c r="M159" s="343"/>
      <c r="N159" s="336"/>
      <c r="O159" s="1626"/>
      <c r="P159" s="1626"/>
      <c r="AH159" s="1633">
        <v>0</v>
      </c>
    </row>
    <row s="1637" customFormat="1" customHeight="1" ht="18.75" hidden="1">
      <c r="A160" s="1782"/>
      <c r="B160" s="1782"/>
      <c r="C160" s="371" t="s">
        <v>1148</v>
      </c>
      <c r="D160" s="2464"/>
      <c r="E160" s="2206"/>
      <c r="F160" s="2385"/>
      <c r="G160" s="2429"/>
      <c r="H160" s="1502"/>
      <c r="I160" s="653" t="s">
        <v>1147</v>
      </c>
      <c r="J160" s="573"/>
      <c r="K160" s="1502"/>
      <c r="L160" s="216"/>
      <c r="M160" s="343"/>
      <c r="N160" s="336"/>
      <c r="O160" s="1626"/>
      <c r="P160" s="1626"/>
      <c r="AH160" s="1633">
        <v>0</v>
      </c>
    </row>
    <row s="1637" customFormat="1" customHeight="1" ht="0.75" hidden="1">
      <c r="A161" s="1782"/>
      <c r="B161" s="1782"/>
      <c r="C161" s="371" t="s">
        <v>1157</v>
      </c>
      <c r="D161" s="2464"/>
      <c r="E161" s="2206"/>
      <c r="F161" s="2385"/>
      <c r="G161" s="402"/>
      <c r="H161" s="1502"/>
      <c r="I161" s="653"/>
      <c r="J161" s="573"/>
      <c r="K161" s="1502"/>
      <c r="L161" s="216"/>
      <c r="M161" s="343"/>
      <c r="N161" s="336"/>
      <c r="O161" s="1626"/>
      <c r="P161" s="1626"/>
      <c r="AH161" s="1633">
        <v>0</v>
      </c>
    </row>
    <row s="1637" customFormat="1" customHeight="1" ht="18.75" hidden="1">
      <c r="A162" s="1782" t="s">
        <v>180</v>
      </c>
      <c r="B162" s="1782" t="s">
        <v>181</v>
      </c>
      <c r="C162" s="371"/>
      <c r="D162" s="2464"/>
      <c r="E162" s="2206"/>
      <c r="F162" s="2385" t="str">
        <f>INDEX(PT_DIFFERENTIATION_VTAR,MATCH(A162,PT_DIFFERENTIATION_VTAR_ID,0))</f>
        <v>Тарифы на услуги по передаче тепловой энергии</v>
      </c>
      <c r="G162" s="2429" t="str">
        <f>INDEX(PT_DIFFERENTIATION_NTAR,MATCH(B162,PT_DIFFERENTIATION_NTAR_ID,0))</f>
        <v/>
      </c>
      <c r="H162" s="1864"/>
      <c r="I162" s="1741"/>
      <c r="J162" s="1775"/>
      <c r="K162" s="1780"/>
      <c r="L162" s="1864" t="s">
        <v>310</v>
      </c>
      <c r="M162" s="343"/>
      <c r="N162" s="336"/>
      <c r="O162" s="1626"/>
      <c r="P162" s="1626"/>
      <c r="AH162" s="1633">
        <v>0</v>
      </c>
    </row>
    <row s="1637" customFormat="1" customHeight="1" ht="18.75" hidden="1">
      <c r="A163" s="1782"/>
      <c r="B163" s="1782"/>
      <c r="C163" s="371" t="s">
        <v>1148</v>
      </c>
      <c r="D163" s="2464"/>
      <c r="E163" s="2206"/>
      <c r="F163" s="2385"/>
      <c r="G163" s="2429"/>
      <c r="H163" s="1502"/>
      <c r="I163" s="653" t="s">
        <v>1147</v>
      </c>
      <c r="J163" s="573"/>
      <c r="K163" s="1502"/>
      <c r="L163" s="216"/>
      <c r="M163" s="343"/>
      <c r="N163" s="336"/>
      <c r="O163" s="1626"/>
      <c r="P163" s="1626"/>
      <c r="AH163" s="1633">
        <v>0</v>
      </c>
    </row>
    <row s="1637" customFormat="1" customHeight="1" ht="0.75" hidden="1">
      <c r="A164" s="1782"/>
      <c r="B164" s="1782"/>
      <c r="C164" s="371" t="s">
        <v>1157</v>
      </c>
      <c r="D164" s="2464"/>
      <c r="E164" s="2206"/>
      <c r="F164" s="2385"/>
      <c r="G164" s="402"/>
      <c r="H164" s="1502"/>
      <c r="I164" s="653"/>
      <c r="J164" s="573"/>
      <c r="K164" s="1502"/>
      <c r="L164" s="216"/>
      <c r="M164" s="343"/>
      <c r="N164" s="336"/>
      <c r="O164" s="1626"/>
      <c r="P164" s="1626"/>
      <c r="AH164" s="1633">
        <v>0</v>
      </c>
    </row>
    <row s="1637" customFormat="1" customHeight="1" ht="18.75" hidden="1">
      <c r="A165" s="1782" t="s">
        <v>186</v>
      </c>
      <c r="B165" s="1782" t="s">
        <v>187</v>
      </c>
      <c r="C165" s="371"/>
      <c r="D165" s="2464"/>
      <c r="E165" s="2206"/>
      <c r="F165" s="2385" t="str">
        <f>INDEX(PT_DIFFERENTIATION_VTAR,MATCH(A165,PT_DIFFERENTIATION_VTAR_ID,0))</f>
        <v>Тарифы на услуги по передаче теплоносителя</v>
      </c>
      <c r="G165" s="2429" t="str">
        <f>INDEX(PT_DIFFERENTIATION_NTAR,MATCH(B165,PT_DIFFERENTIATION_NTAR_ID,0))</f>
        <v/>
      </c>
      <c r="H165" s="1864"/>
      <c r="I165" s="1741"/>
      <c r="J165" s="1775"/>
      <c r="K165" s="1780"/>
      <c r="L165" s="1864" t="s">
        <v>310</v>
      </c>
      <c r="M165" s="343"/>
      <c r="N165" s="336"/>
      <c r="O165" s="1626"/>
      <c r="P165" s="1626"/>
      <c r="AH165" s="1633">
        <v>0</v>
      </c>
    </row>
    <row s="1637" customFormat="1" customHeight="1" ht="18.75" hidden="1">
      <c r="A166" s="1782"/>
      <c r="B166" s="1782"/>
      <c r="C166" s="371" t="s">
        <v>1148</v>
      </c>
      <c r="D166" s="2464"/>
      <c r="E166" s="2206"/>
      <c r="F166" s="2385"/>
      <c r="G166" s="2429"/>
      <c r="H166" s="1502"/>
      <c r="I166" s="653" t="s">
        <v>1147</v>
      </c>
      <c r="J166" s="573"/>
      <c r="K166" s="1502"/>
      <c r="L166" s="216"/>
      <c r="M166" s="343"/>
      <c r="N166" s="336"/>
      <c r="O166" s="1626"/>
      <c r="P166" s="1626"/>
      <c r="AH166" s="1633">
        <v>0</v>
      </c>
    </row>
    <row s="1637" customFormat="1" customHeight="1" ht="0.75" hidden="1">
      <c r="A167" s="1782"/>
      <c r="B167" s="1782"/>
      <c r="C167" s="371" t="s">
        <v>1157</v>
      </c>
      <c r="D167" s="2464"/>
      <c r="E167" s="2206"/>
      <c r="F167" s="2385"/>
      <c r="G167" s="402"/>
      <c r="H167" s="1502"/>
      <c r="I167" s="653"/>
      <c r="J167" s="573"/>
      <c r="K167" s="1502"/>
      <c r="L167" s="216"/>
      <c r="M167" s="343"/>
      <c r="N167" s="336"/>
      <c r="O167" s="1626"/>
      <c r="P167" s="1626"/>
      <c r="AH167" s="1633">
        <v>0</v>
      </c>
    </row>
    <row s="1637" customFormat="1" customHeight="1" ht="18.75" hidden="1">
      <c r="A168" s="1782" t="s">
        <v>192</v>
      </c>
      <c r="B168" s="1782" t="s">
        <v>193</v>
      </c>
      <c r="C168" s="371"/>
      <c r="D168" s="2464"/>
      <c r="E168" s="2206"/>
      <c r="F168" s="2385"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29" t="str">
        <f>INDEX(PT_DIFFERENTIATION_NTAR,MATCH(B168,PT_DIFFERENTIATION_NTAR_ID,0))</f>
        <v/>
      </c>
      <c r="H168" s="1864"/>
      <c r="I168" s="1741"/>
      <c r="J168" s="1775"/>
      <c r="K168" s="1780"/>
      <c r="L168" s="1864" t="s">
        <v>310</v>
      </c>
      <c r="M168" s="343"/>
      <c r="N168" s="336"/>
      <c r="O168" s="1626"/>
      <c r="P168" s="1626"/>
      <c r="AH168" s="1633">
        <v>0</v>
      </c>
    </row>
    <row s="1637" customFormat="1" customHeight="1" ht="18.75" hidden="1">
      <c r="A169" s="1782"/>
      <c r="B169" s="1782"/>
      <c r="C169" s="371" t="s">
        <v>1148</v>
      </c>
      <c r="D169" s="2464"/>
      <c r="E169" s="2206"/>
      <c r="F169" s="2385"/>
      <c r="G169" s="2429"/>
      <c r="H169" s="1502"/>
      <c r="I169" s="653" t="s">
        <v>1147</v>
      </c>
      <c r="J169" s="573"/>
      <c r="K169" s="1502"/>
      <c r="L169" s="216"/>
      <c r="M169" s="343"/>
      <c r="N169" s="336"/>
      <c r="O169" s="1626"/>
      <c r="P169" s="1626"/>
      <c r="AH169" s="1633">
        <v>0</v>
      </c>
    </row>
    <row s="1637" customFormat="1" customHeight="1" ht="0.75" hidden="1">
      <c r="A170" s="1782"/>
      <c r="B170" s="1782"/>
      <c r="C170" s="371" t="s">
        <v>1157</v>
      </c>
      <c r="D170" s="2464"/>
      <c r="E170" s="2206"/>
      <c r="F170" s="2385"/>
      <c r="G170" s="402"/>
      <c r="H170" s="1502"/>
      <c r="I170" s="653"/>
      <c r="J170" s="573"/>
      <c r="K170" s="1502"/>
      <c r="L170" s="216"/>
      <c r="M170" s="343"/>
      <c r="N170" s="336"/>
      <c r="O170" s="1626"/>
      <c r="P170" s="1626"/>
      <c r="AH170" s="1633">
        <v>0</v>
      </c>
    </row>
    <row s="1637" customFormat="1" customHeight="1" ht="18.75" hidden="1">
      <c r="A171" s="1782" t="s">
        <v>198</v>
      </c>
      <c r="B171" s="1782" t="s">
        <v>199</v>
      </c>
      <c r="C171" s="371"/>
      <c r="D171" s="2464"/>
      <c r="E171" s="2206"/>
      <c r="F171" s="2385" t="str">
        <f>INDEX(PT_DIFFERENTIATION_VTAR,MATCH(A171,PT_DIFFERENTIATION_VTAR_ID,0))</f>
        <v>Плата за подключение (технологическое присоединение) к системе теплоснабжения</v>
      </c>
      <c r="G171" s="2429" t="str">
        <f>INDEX(PT_DIFFERENTIATION_NTAR,MATCH(B171,PT_DIFFERENTIATION_NTAR_ID,0))</f>
        <v/>
      </c>
      <c r="H171" s="1864"/>
      <c r="I171" s="1741"/>
      <c r="J171" s="1775"/>
      <c r="K171" s="1780"/>
      <c r="L171" s="1864" t="s">
        <v>310</v>
      </c>
      <c r="M171" s="343"/>
      <c r="N171" s="336"/>
      <c r="O171" s="1626"/>
      <c r="P171" s="1626"/>
      <c r="AH171" s="1633">
        <v>0</v>
      </c>
    </row>
    <row s="1637" customFormat="1" customHeight="1" ht="18.75" hidden="1">
      <c r="A172" s="1782"/>
      <c r="B172" s="1782"/>
      <c r="C172" s="371" t="s">
        <v>1148</v>
      </c>
      <c r="D172" s="2464"/>
      <c r="E172" s="2206"/>
      <c r="F172" s="2385"/>
      <c r="G172" s="2429"/>
      <c r="H172" s="1502"/>
      <c r="I172" s="653" t="s">
        <v>1147</v>
      </c>
      <c r="J172" s="573"/>
      <c r="K172" s="1502"/>
      <c r="L172" s="216"/>
      <c r="M172" s="343"/>
      <c r="N172" s="336"/>
      <c r="O172" s="1626"/>
      <c r="P172" s="1626"/>
      <c r="AH172" s="1633">
        <v>0</v>
      </c>
    </row>
    <row s="1637" customFormat="1" customHeight="1" ht="0.75" hidden="1">
      <c r="A173" s="1782"/>
      <c r="B173" s="1782"/>
      <c r="C173" s="371" t="s">
        <v>1157</v>
      </c>
      <c r="D173" s="2464"/>
      <c r="E173" s="2206"/>
      <c r="F173" s="2385"/>
      <c r="G173" s="402"/>
      <c r="H173" s="1502"/>
      <c r="I173" s="653"/>
      <c r="J173" s="573"/>
      <c r="K173" s="1502"/>
      <c r="L173" s="216"/>
      <c r="M173" s="343"/>
      <c r="N173" s="336"/>
      <c r="O173" s="1626"/>
      <c r="P173" s="1626"/>
      <c r="AH173" s="1633">
        <v>0</v>
      </c>
    </row>
    <row s="1637" customFormat="1" customHeight="1" ht="18.75" hidden="1">
      <c r="A174" s="1782" t="s">
        <v>204</v>
      </c>
      <c r="B174" s="1782" t="s">
        <v>205</v>
      </c>
      <c r="C174" s="371"/>
      <c r="D174" s="2464"/>
      <c r="E174" s="2206"/>
      <c r="F174" s="2385" t="str">
        <f>INDEX(PT_DIFFERENTIATION_VTAR,MATCH(A174,PT_DIFFERENTIATION_VTAR_ID,0))</f>
        <v>Плата за подключение (технологическое присоединение) к системе теплоснабжения (индивидуальная)</v>
      </c>
      <c r="G174" s="2429" t="str">
        <f>INDEX(PT_DIFFERENTIATION_NTAR,MATCH(B174,PT_DIFFERENTIATION_NTAR_ID,0))</f>
        <v/>
      </c>
      <c r="H174" s="1991"/>
      <c r="I174" s="1741"/>
      <c r="J174" s="1775"/>
      <c r="K174" s="1780"/>
      <c r="L174" s="1991" t="s">
        <v>310</v>
      </c>
      <c r="M174" s="343"/>
      <c r="N174" s="336"/>
      <c r="O174" s="1626"/>
      <c r="P174" s="1626"/>
      <c r="AH174" s="1633">
        <v>0</v>
      </c>
    </row>
    <row s="1637" customFormat="1" customHeight="1" ht="18.75" hidden="1">
      <c r="A175" s="1782"/>
      <c r="B175" s="1782"/>
      <c r="C175" s="371" t="s">
        <v>1148</v>
      </c>
      <c r="D175" s="2464"/>
      <c r="E175" s="2206"/>
      <c r="F175" s="2385"/>
      <c r="G175" s="2429"/>
      <c r="H175" s="1502"/>
      <c r="I175" s="653" t="s">
        <v>1147</v>
      </c>
      <c r="J175" s="573"/>
      <c r="K175" s="1502"/>
      <c r="L175" s="216"/>
      <c r="M175" s="343"/>
      <c r="N175" s="336"/>
      <c r="O175" s="1626"/>
      <c r="P175" s="1626"/>
      <c r="AH175" s="1633">
        <v>0</v>
      </c>
    </row>
    <row s="1637" customFormat="1" customHeight="1" ht="0.75" hidden="1">
      <c r="A176" s="1782"/>
      <c r="B176" s="1782"/>
      <c r="C176" s="371" t="s">
        <v>1157</v>
      </c>
      <c r="D176" s="2464"/>
      <c r="E176" s="2206"/>
      <c r="F176" s="2385"/>
      <c r="G176" s="402"/>
      <c r="H176" s="1502"/>
      <c r="I176" s="653"/>
      <c r="J176" s="573"/>
      <c r="K176" s="1502"/>
      <c r="L176" s="216"/>
      <c r="M176" s="343"/>
      <c r="N176" s="336"/>
      <c r="O176" s="1626"/>
      <c r="P176" s="1626"/>
      <c r="AH176" s="1633">
        <v>0</v>
      </c>
    </row>
    <row s="1637" customFormat="1" customHeight="1" ht="18.75" hidden="1">
      <c r="A177" s="1782" t="s">
        <v>224</v>
      </c>
      <c r="B177" s="1782" t="s">
        <v>225</v>
      </c>
      <c r="C177" s="371"/>
      <c r="D177" s="2464"/>
      <c r="E177" s="2206"/>
      <c r="F177" s="2385" t="str">
        <f>INDEX(PT_DIFFERENTIATION_VTAR,MATCH(A177,PT_DIFFERENTIATION_VTAR_ID,0))</f>
        <v>Тариф на питьевую воду (питьевое водоснабжение)</v>
      </c>
      <c r="G177" s="2429" t="str">
        <f>INDEX(PT_DIFFERENTIATION_NTAR,MATCH(B177,PT_DIFFERENTIATION_NTAR_ID,0))</f>
        <v/>
      </c>
      <c r="H177" s="1864"/>
      <c r="I177" s="1741"/>
      <c r="J177" s="1775"/>
      <c r="K177" s="1780"/>
      <c r="L177" s="1864" t="s">
        <v>310</v>
      </c>
      <c r="M177" s="343"/>
      <c r="N177" s="336"/>
      <c r="O177" s="1626"/>
      <c r="P177" s="1626"/>
      <c r="AH177" s="1633">
        <v>0</v>
      </c>
    </row>
    <row s="1637" customFormat="1" customHeight="1" ht="18.75" hidden="1">
      <c r="A178" s="1782"/>
      <c r="B178" s="1782"/>
      <c r="C178" s="371" t="s">
        <v>1148</v>
      </c>
      <c r="D178" s="2464"/>
      <c r="E178" s="2206"/>
      <c r="F178" s="2385"/>
      <c r="G178" s="2429"/>
      <c r="H178" s="1502"/>
      <c r="I178" s="653" t="s">
        <v>1147</v>
      </c>
      <c r="J178" s="573"/>
      <c r="K178" s="1502"/>
      <c r="L178" s="216"/>
      <c r="M178" s="343"/>
      <c r="N178" s="336"/>
      <c r="O178" s="1626"/>
      <c r="P178" s="1626"/>
      <c r="AH178" s="1633">
        <v>0</v>
      </c>
    </row>
    <row s="1637" customFormat="1" customHeight="1" ht="0.75" hidden="1">
      <c r="A179" s="1782"/>
      <c r="B179" s="1782"/>
      <c r="C179" s="371" t="s">
        <v>1157</v>
      </c>
      <c r="D179" s="2464"/>
      <c r="E179" s="2206"/>
      <c r="F179" s="2385"/>
      <c r="G179" s="402"/>
      <c r="H179" s="1502"/>
      <c r="I179" s="653"/>
      <c r="J179" s="573"/>
      <c r="K179" s="1502"/>
      <c r="L179" s="216"/>
      <c r="M179" s="343"/>
      <c r="N179" s="336"/>
      <c r="O179" s="1626"/>
      <c r="P179" s="1626"/>
      <c r="AH179" s="1633">
        <v>0</v>
      </c>
    </row>
    <row s="1637" customFormat="1" customHeight="1" ht="18.75" hidden="1">
      <c r="A180" s="1782" t="s">
        <v>229</v>
      </c>
      <c r="B180" s="1782" t="s">
        <v>230</v>
      </c>
      <c r="C180" s="371"/>
      <c r="D180" s="2464"/>
      <c r="E180" s="2206"/>
      <c r="F180" s="2385" t="str">
        <f>INDEX(PT_DIFFERENTIATION_VTAR,MATCH(A180,PT_DIFFERENTIATION_VTAR_ID,0))</f>
        <v>Тариф на техническую воду</v>
      </c>
      <c r="G180" s="2429" t="str">
        <f>INDEX(PT_DIFFERENTIATION_NTAR,MATCH(B180,PT_DIFFERENTIATION_NTAR_ID,0))</f>
        <v/>
      </c>
      <c r="H180" s="1864"/>
      <c r="I180" s="1741"/>
      <c r="J180" s="1775"/>
      <c r="K180" s="1780"/>
      <c r="L180" s="1864" t="s">
        <v>310</v>
      </c>
      <c r="M180" s="343"/>
      <c r="N180" s="336"/>
      <c r="O180" s="1626"/>
      <c r="P180" s="1626"/>
      <c r="AH180" s="1633">
        <v>0</v>
      </c>
    </row>
    <row s="1637" customFormat="1" customHeight="1" ht="18.75" hidden="1">
      <c r="A181" s="1782"/>
      <c r="B181" s="1782"/>
      <c r="C181" s="371" t="s">
        <v>1148</v>
      </c>
      <c r="D181" s="2464"/>
      <c r="E181" s="2206"/>
      <c r="F181" s="2385"/>
      <c r="G181" s="2429"/>
      <c r="H181" s="1502"/>
      <c r="I181" s="653" t="s">
        <v>1147</v>
      </c>
      <c r="J181" s="573"/>
      <c r="K181" s="1502"/>
      <c r="L181" s="216"/>
      <c r="M181" s="343"/>
      <c r="N181" s="336"/>
      <c r="O181" s="1626"/>
      <c r="P181" s="1626"/>
      <c r="AH181" s="1633">
        <v>0</v>
      </c>
    </row>
    <row s="1637" customFormat="1" customHeight="1" ht="0.75" hidden="1">
      <c r="A182" s="1782"/>
      <c r="B182" s="1782"/>
      <c r="C182" s="371" t="s">
        <v>1157</v>
      </c>
      <c r="D182" s="2464"/>
      <c r="E182" s="2206"/>
      <c r="F182" s="2385"/>
      <c r="G182" s="402"/>
      <c r="H182" s="1502"/>
      <c r="I182" s="653"/>
      <c r="J182" s="573"/>
      <c r="K182" s="1502"/>
      <c r="L182" s="216"/>
      <c r="M182" s="343"/>
      <c r="N182" s="336"/>
      <c r="O182" s="1626"/>
      <c r="P182" s="1626"/>
      <c r="AH182" s="1633">
        <v>0</v>
      </c>
    </row>
    <row s="1637" customFormat="1" customHeight="1" ht="18.75">
      <c r="A183" s="1782" t="s">
        <v>236</v>
      </c>
      <c r="B183" s="1782" t="s">
        <v>237</v>
      </c>
      <c r="C183" s="371"/>
      <c r="D183" s="2464"/>
      <c r="E183" s="2206"/>
      <c r="F183" s="2385" t="str">
        <f>INDEX(PT_DIFFERENTIATION_VTAR,MATCH(A183,PT_DIFFERENTIATION_VTAR_ID,0))</f>
        <v>Тариф на транспортировку воды</v>
      </c>
      <c r="G183" s="2429" t="str">
        <f>INDEX(PT_DIFFERENTIATION_NTAR,MATCH(B183,PT_DIFFERENTIATION_NTAR_ID,0))</f>
        <v>Транспортировка воды</v>
      </c>
      <c r="H183" s="1864"/>
      <c r="I183" s="1741">
        <v>45658</v>
      </c>
      <c r="J183" s="1775">
        <v>46022</v>
      </c>
      <c r="K183" s="1780">
        <v>127.88</v>
      </c>
      <c r="L183" s="1864" t="s">
        <v>310</v>
      </c>
      <c r="M183" s="343"/>
      <c r="N183" s="336"/>
      <c r="O183" s="1626"/>
      <c r="P183" s="1626"/>
      <c r="AH183" s="1633">
        <v>0</v>
      </c>
    </row>
    <row s="1637" customFormat="1" customHeight="1" ht="56.25">
      <c r="A184" s="1825"/>
      <c r="B184" s="1825"/>
      <c r="C184" s="1689"/>
      <c r="D184" s="346"/>
      <c r="E184" s="1033"/>
      <c r="F184" s="1033"/>
      <c r="G184" s="1033"/>
      <c r="H184" s="2579" t="s">
        <v>498</v>
      </c>
      <c r="I184" s="1741">
        <v>46023</v>
      </c>
      <c r="J184" s="1775">
        <v>46387</v>
      </c>
      <c r="K184" s="1780">
        <v>127.88</v>
      </c>
      <c r="L184" s="2273" t="s">
        <v>310</v>
      </c>
      <c r="M184" s="2320"/>
      <c r="N184" s="620"/>
      <c r="O184" s="1626"/>
      <c r="P184" s="1626"/>
      <c r="Q184" s="1637"/>
      <c r="R184" s="1637"/>
      <c r="S184" s="1637"/>
      <c r="T184" s="1637"/>
      <c r="U184" s="1637"/>
      <c r="V184" s="1637"/>
      <c r="W184" s="1637"/>
      <c r="X184" s="1637"/>
      <c r="Y184" s="1637"/>
      <c r="Z184" s="1637"/>
      <c r="AA184" s="1637"/>
      <c r="AB184" s="1637"/>
      <c r="AC184" s="1637"/>
      <c r="AD184" s="1637"/>
      <c r="AE184" s="1637"/>
      <c r="AF184" s="1637"/>
      <c r="AG184" s="1637"/>
      <c r="AH184" s="1637">
        <v>0</v>
      </c>
    </row>
    <row s="1637" customFormat="1" customHeight="1" ht="56.25">
      <c r="A185" s="1825"/>
      <c r="B185" s="1825"/>
      <c r="C185" s="1689"/>
      <c r="D185" s="346"/>
      <c r="E185" s="1033"/>
      <c r="F185" s="1033"/>
      <c r="G185" s="1033"/>
      <c r="H185" s="2579" t="s">
        <v>498</v>
      </c>
      <c r="I185" s="1741">
        <v>46388</v>
      </c>
      <c r="J185" s="1775">
        <v>46752</v>
      </c>
      <c r="K185" s="1780">
        <v>127.88</v>
      </c>
      <c r="L185" s="2273" t="s">
        <v>310</v>
      </c>
      <c r="M185" s="2320"/>
      <c r="N185" s="620"/>
      <c r="O185" s="1626"/>
      <c r="P185" s="1626"/>
      <c r="Q185" s="1637"/>
      <c r="R185" s="1637"/>
      <c r="S185" s="1637"/>
      <c r="T185" s="1637"/>
      <c r="U185" s="1637"/>
      <c r="V185" s="1637"/>
      <c r="W185" s="1637"/>
      <c r="X185" s="1637"/>
      <c r="Y185" s="1637"/>
      <c r="Z185" s="1637"/>
      <c r="AA185" s="1637"/>
      <c r="AB185" s="1637"/>
      <c r="AC185" s="1637"/>
      <c r="AD185" s="1637"/>
      <c r="AE185" s="1637"/>
      <c r="AF185" s="1637"/>
      <c r="AG185" s="1637"/>
      <c r="AH185" s="1637">
        <v>0</v>
      </c>
    </row>
    <row s="1637" customFormat="1" customHeight="1" ht="18.75">
      <c r="A186" s="1782"/>
      <c r="B186" s="1782"/>
      <c r="C186" s="371" t="s">
        <v>1148</v>
      </c>
      <c r="D186" s="2464"/>
      <c r="E186" s="2206"/>
      <c r="F186" s="2385"/>
      <c r="G186" s="2429"/>
      <c r="H186" s="1502"/>
      <c r="I186" s="653" t="s">
        <v>1147</v>
      </c>
      <c r="J186" s="573"/>
      <c r="K186" s="1502"/>
      <c r="L186" s="216"/>
      <c r="M186" s="343"/>
      <c r="N186" s="336"/>
      <c r="O186" s="1626"/>
      <c r="P186" s="1626"/>
      <c r="AH186" s="1633">
        <v>0</v>
      </c>
    </row>
    <row s="1637" customFormat="1" customHeight="1" ht="0.75">
      <c r="A187" s="1782"/>
      <c r="B187" s="1782"/>
      <c r="C187" s="371" t="s">
        <v>1157</v>
      </c>
      <c r="D187" s="2464"/>
      <c r="E187" s="2206"/>
      <c r="F187" s="2385"/>
      <c r="G187" s="402"/>
      <c r="H187" s="1502"/>
      <c r="I187" s="653"/>
      <c r="J187" s="573"/>
      <c r="K187" s="1502"/>
      <c r="L187" s="216"/>
      <c r="M187" s="343"/>
      <c r="N187" s="336"/>
      <c r="O187" s="1626"/>
      <c r="P187" s="1626"/>
      <c r="AH187" s="1633">
        <v>0</v>
      </c>
    </row>
    <row s="1637" customFormat="1" customHeight="1" ht="18.75" hidden="1">
      <c r="A188" s="1782" t="s">
        <v>244</v>
      </c>
      <c r="B188" s="1782" t="s">
        <v>245</v>
      </c>
      <c r="C188" s="371"/>
      <c r="D188" s="2464"/>
      <c r="E188" s="2206"/>
      <c r="F188" s="2385" t="str">
        <f>INDEX(PT_DIFFERENTIATION_VTAR,MATCH(A188,PT_DIFFERENTIATION_VTAR_ID,0))</f>
        <v>Тариф на подвоз воды</v>
      </c>
      <c r="G188" s="2429" t="str">
        <f>INDEX(PT_DIFFERENTIATION_NTAR,MATCH(B188,PT_DIFFERENTIATION_NTAR_ID,0))</f>
        <v/>
      </c>
      <c r="H188" s="1864"/>
      <c r="I188" s="1741"/>
      <c r="J188" s="1775"/>
      <c r="K188" s="1780"/>
      <c r="L188" s="1864" t="s">
        <v>310</v>
      </c>
      <c r="M188" s="343"/>
      <c r="N188" s="336"/>
      <c r="O188" s="1626"/>
      <c r="P188" s="1626"/>
      <c r="AH188" s="1633">
        <v>0</v>
      </c>
    </row>
    <row s="1637" customFormat="1" customHeight="1" ht="18.75" hidden="1">
      <c r="A189" s="1782"/>
      <c r="B189" s="1782"/>
      <c r="C189" s="371" t="s">
        <v>1148</v>
      </c>
      <c r="D189" s="2464"/>
      <c r="E189" s="2206"/>
      <c r="F189" s="2385"/>
      <c r="G189" s="2429"/>
      <c r="H189" s="1502"/>
      <c r="I189" s="653" t="s">
        <v>1147</v>
      </c>
      <c r="J189" s="573"/>
      <c r="K189" s="1502"/>
      <c r="L189" s="216"/>
      <c r="M189" s="343"/>
      <c r="N189" s="336"/>
      <c r="O189" s="1626"/>
      <c r="P189" s="1626"/>
      <c r="AH189" s="1633">
        <v>0</v>
      </c>
    </row>
    <row s="1637" customFormat="1" customHeight="1" ht="0.75" hidden="1">
      <c r="A190" s="1782"/>
      <c r="B190" s="1782"/>
      <c r="C190" s="371" t="s">
        <v>1157</v>
      </c>
      <c r="D190" s="2464"/>
      <c r="E190" s="2206"/>
      <c r="F190" s="2385"/>
      <c r="G190" s="402"/>
      <c r="H190" s="1502"/>
      <c r="I190" s="653"/>
      <c r="J190" s="573"/>
      <c r="K190" s="1502"/>
      <c r="L190" s="216"/>
      <c r="M190" s="343"/>
      <c r="N190" s="336"/>
      <c r="O190" s="1626"/>
      <c r="P190" s="1626"/>
      <c r="AH190" s="1633">
        <v>0</v>
      </c>
    </row>
    <row s="1637" customFormat="1" customHeight="1" ht="18.75" hidden="1">
      <c r="A191" s="1782" t="s">
        <v>249</v>
      </c>
      <c r="B191" s="1782" t="s">
        <v>250</v>
      </c>
      <c r="C191" s="371"/>
      <c r="D191" s="2464"/>
      <c r="E191" s="2206"/>
      <c r="F191" s="2385"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9" t="str">
        <f>INDEX(PT_DIFFERENTIATION_NTAR,MATCH(B191,PT_DIFFERENTIATION_NTAR_ID,0))</f>
        <v/>
      </c>
      <c r="H191" s="1864"/>
      <c r="I191" s="1741"/>
      <c r="J191" s="1775"/>
      <c r="K191" s="1780"/>
      <c r="L191" s="1864" t="s">
        <v>310</v>
      </c>
      <c r="M191" s="343"/>
      <c r="N191" s="336"/>
      <c r="O191" s="1626"/>
      <c r="P191" s="1626"/>
      <c r="AH191" s="1633">
        <v>0</v>
      </c>
    </row>
    <row s="1637" customFormat="1" customHeight="1" ht="18.75" hidden="1">
      <c r="A192" s="1782"/>
      <c r="B192" s="1782"/>
      <c r="C192" s="371" t="s">
        <v>1148</v>
      </c>
      <c r="D192" s="2464"/>
      <c r="E192" s="2206"/>
      <c r="F192" s="2385"/>
      <c r="G192" s="2429"/>
      <c r="H192" s="1502"/>
      <c r="I192" s="653" t="s">
        <v>1147</v>
      </c>
      <c r="J192" s="573"/>
      <c r="K192" s="1502"/>
      <c r="L192" s="216"/>
      <c r="M192" s="343"/>
      <c r="N192" s="336"/>
      <c r="O192" s="1626"/>
      <c r="P192" s="1626"/>
      <c r="AH192" s="1633">
        <v>0</v>
      </c>
    </row>
    <row s="1637" customFormat="1" customHeight="1" ht="0.75" hidden="1">
      <c r="A193" s="1782"/>
      <c r="B193" s="1782"/>
      <c r="C193" s="371" t="s">
        <v>1157</v>
      </c>
      <c r="D193" s="2464"/>
      <c r="E193" s="2206"/>
      <c r="F193" s="2385"/>
      <c r="G193" s="402"/>
      <c r="H193" s="1502"/>
      <c r="I193" s="653"/>
      <c r="J193" s="573"/>
      <c r="K193" s="1502"/>
      <c r="L193" s="216"/>
      <c r="M193" s="343"/>
      <c r="N193" s="336"/>
      <c r="O193" s="1626"/>
      <c r="P193" s="1626"/>
      <c r="AH193" s="1633">
        <v>0</v>
      </c>
    </row>
    <row s="1637" customFormat="1" customHeight="1" ht="18.75" hidden="1">
      <c r="A194" s="1782" t="s">
        <v>254</v>
      </c>
      <c r="B194" s="1782" t="s">
        <v>255</v>
      </c>
      <c r="C194" s="371"/>
      <c r="D194" s="2464"/>
      <c r="E194" s="2206"/>
      <c r="F194" s="2385" t="str">
        <f>INDEX(PT_DIFFERENTIATION_VTAR,MATCH(A194,PT_DIFFERENTIATION_VTAR_ID,0))</f>
        <v>Тариф на горячую воду (горячее водоснабжение)</v>
      </c>
      <c r="G194" s="2429" t="str">
        <f>INDEX(PT_DIFFERENTIATION_NTAR,MATCH(B194,PT_DIFFERENTIATION_NTAR_ID,0))</f>
        <v/>
      </c>
      <c r="H194" s="1864"/>
      <c r="I194" s="1741"/>
      <c r="J194" s="1775"/>
      <c r="K194" s="1780"/>
      <c r="L194" s="1864" t="s">
        <v>310</v>
      </c>
      <c r="M194" s="343"/>
      <c r="N194" s="336"/>
      <c r="O194" s="1626"/>
      <c r="P194" s="1626"/>
      <c r="AH194" s="1633">
        <v>0</v>
      </c>
    </row>
    <row s="1637" customFormat="1" customHeight="1" ht="18.75" hidden="1">
      <c r="A195" s="1782"/>
      <c r="B195" s="1782"/>
      <c r="C195" s="371" t="s">
        <v>1148</v>
      </c>
      <c r="D195" s="2464"/>
      <c r="E195" s="2206"/>
      <c r="F195" s="2385"/>
      <c r="G195" s="2429"/>
      <c r="H195" s="1502"/>
      <c r="I195" s="653" t="s">
        <v>1147</v>
      </c>
      <c r="J195" s="573"/>
      <c r="K195" s="1502"/>
      <c r="L195" s="216"/>
      <c r="M195" s="343"/>
      <c r="N195" s="336"/>
      <c r="O195" s="1626"/>
      <c r="P195" s="1626"/>
      <c r="AH195" s="1633">
        <v>0</v>
      </c>
    </row>
    <row s="1637" customFormat="1" customHeight="1" ht="0.75" hidden="1">
      <c r="A196" s="1782"/>
      <c r="B196" s="1782"/>
      <c r="C196" s="371" t="s">
        <v>1157</v>
      </c>
      <c r="D196" s="2464"/>
      <c r="E196" s="2206"/>
      <c r="F196" s="2385"/>
      <c r="G196" s="402"/>
      <c r="H196" s="1502"/>
      <c r="I196" s="653"/>
      <c r="J196" s="573"/>
      <c r="K196" s="1502"/>
      <c r="L196" s="216"/>
      <c r="M196" s="343"/>
      <c r="N196" s="336"/>
      <c r="O196" s="1626"/>
      <c r="P196" s="1626"/>
      <c r="AH196" s="1633">
        <v>0</v>
      </c>
    </row>
    <row s="1637" customFormat="1" customHeight="1" ht="18.75" hidden="1">
      <c r="A197" s="1782" t="s">
        <v>259</v>
      </c>
      <c r="B197" s="1782" t="s">
        <v>260</v>
      </c>
      <c r="C197" s="371"/>
      <c r="D197" s="2464"/>
      <c r="E197" s="2206"/>
      <c r="F197" s="2385" t="str">
        <f>INDEX(PT_DIFFERENTIATION_VTAR,MATCH(A197,PT_DIFFERENTIATION_VTAR_ID,0))</f>
        <v>Тариф на транспортировку горячей воды</v>
      </c>
      <c r="G197" s="2429" t="str">
        <f>INDEX(PT_DIFFERENTIATION_NTAR,MATCH(B197,PT_DIFFERENTIATION_NTAR_ID,0))</f>
        <v/>
      </c>
      <c r="H197" s="1864"/>
      <c r="I197" s="1741"/>
      <c r="J197" s="1775"/>
      <c r="K197" s="1780"/>
      <c r="L197" s="1864" t="s">
        <v>310</v>
      </c>
      <c r="M197" s="343"/>
      <c r="N197" s="336"/>
      <c r="O197" s="1626"/>
      <c r="P197" s="1626"/>
      <c r="AH197" s="1633">
        <v>0</v>
      </c>
    </row>
    <row s="1637" customFormat="1" customHeight="1" ht="18.75" hidden="1">
      <c r="A198" s="1782"/>
      <c r="B198" s="1782"/>
      <c r="C198" s="371" t="s">
        <v>1148</v>
      </c>
      <c r="D198" s="2464"/>
      <c r="E198" s="2206"/>
      <c r="F198" s="2385"/>
      <c r="G198" s="2429"/>
      <c r="H198" s="1502"/>
      <c r="I198" s="653" t="s">
        <v>1147</v>
      </c>
      <c r="J198" s="573"/>
      <c r="K198" s="1502"/>
      <c r="L198" s="216"/>
      <c r="M198" s="343"/>
      <c r="N198" s="336"/>
      <c r="O198" s="1626"/>
      <c r="P198" s="1626"/>
      <c r="AH198" s="1633">
        <v>0</v>
      </c>
    </row>
    <row s="1637" customFormat="1" customHeight="1" ht="0.75" hidden="1">
      <c r="A199" s="1782"/>
      <c r="B199" s="1782"/>
      <c r="C199" s="371" t="s">
        <v>1157</v>
      </c>
      <c r="D199" s="2464"/>
      <c r="E199" s="2206"/>
      <c r="F199" s="2385"/>
      <c r="G199" s="402"/>
      <c r="H199" s="1502"/>
      <c r="I199" s="653"/>
      <c r="J199" s="573"/>
      <c r="K199" s="1502"/>
      <c r="L199" s="216"/>
      <c r="M199" s="343"/>
      <c r="N199" s="336"/>
      <c r="O199" s="1626"/>
      <c r="P199" s="1626"/>
      <c r="AH199" s="1633">
        <v>0</v>
      </c>
    </row>
    <row s="1637" customFormat="1" customHeight="1" ht="18.75" hidden="1">
      <c r="A200" s="1782" t="s">
        <v>264</v>
      </c>
      <c r="B200" s="1782" t="s">
        <v>265</v>
      </c>
      <c r="C200" s="371"/>
      <c r="D200" s="2464"/>
      <c r="E200" s="2206"/>
      <c r="F200" s="2385"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9" t="str">
        <f>INDEX(PT_DIFFERENTIATION_NTAR,MATCH(B200,PT_DIFFERENTIATION_NTAR_ID,0))</f>
        <v/>
      </c>
      <c r="H200" s="1864"/>
      <c r="I200" s="1741"/>
      <c r="J200" s="1775"/>
      <c r="K200" s="1780"/>
      <c r="L200" s="1864" t="s">
        <v>310</v>
      </c>
      <c r="M200" s="343"/>
      <c r="N200" s="336"/>
      <c r="O200" s="1626"/>
      <c r="P200" s="1626"/>
      <c r="AH200" s="1633">
        <v>0</v>
      </c>
    </row>
    <row s="1637" customFormat="1" customHeight="1" ht="18.75" hidden="1">
      <c r="A201" s="1782"/>
      <c r="B201" s="1782"/>
      <c r="C201" s="371" t="s">
        <v>1148</v>
      </c>
      <c r="D201" s="2464"/>
      <c r="E201" s="2206"/>
      <c r="F201" s="2385"/>
      <c r="G201" s="2429"/>
      <c r="H201" s="1502"/>
      <c r="I201" s="653" t="s">
        <v>1147</v>
      </c>
      <c r="J201" s="573"/>
      <c r="K201" s="1502"/>
      <c r="L201" s="216"/>
      <c r="M201" s="343"/>
      <c r="N201" s="336"/>
      <c r="O201" s="1626"/>
      <c r="P201" s="1626"/>
      <c r="AH201" s="1633">
        <v>0</v>
      </c>
    </row>
    <row s="1637" customFormat="1" customHeight="1" ht="0.75" hidden="1">
      <c r="A202" s="1782"/>
      <c r="B202" s="1782"/>
      <c r="C202" s="371" t="s">
        <v>1157</v>
      </c>
      <c r="D202" s="2464"/>
      <c r="E202" s="2206"/>
      <c r="F202" s="2385"/>
      <c r="G202" s="402"/>
      <c r="H202" s="1502"/>
      <c r="I202" s="653"/>
      <c r="J202" s="573"/>
      <c r="K202" s="1502"/>
      <c r="L202" s="216"/>
      <c r="M202" s="343"/>
      <c r="N202" s="336"/>
      <c r="O202" s="1626"/>
      <c r="P202" s="1626"/>
      <c r="AH202" s="1633">
        <v>0</v>
      </c>
    </row>
    <row s="1637" customFormat="1" customHeight="1" ht="18.75" hidden="1">
      <c r="A203" s="1782" t="s">
        <v>269</v>
      </c>
      <c r="B203" s="1782" t="s">
        <v>270</v>
      </c>
      <c r="C203" s="371"/>
      <c r="D203" s="2464"/>
      <c r="E203" s="2206"/>
      <c r="F203" s="2385" t="str">
        <f>INDEX(PT_DIFFERENTIATION_VTAR,MATCH(A203,PT_DIFFERENTIATION_VTAR_ID,0))</f>
        <v>Тариф на водоотведение</v>
      </c>
      <c r="G203" s="2429" t="str">
        <f>INDEX(PT_DIFFERENTIATION_NTAR,MATCH(B203,PT_DIFFERENTIATION_NTAR_ID,0))</f>
        <v/>
      </c>
      <c r="H203" s="1864"/>
      <c r="I203" s="1741"/>
      <c r="J203" s="1775"/>
      <c r="K203" s="1780"/>
      <c r="L203" s="1864" t="s">
        <v>310</v>
      </c>
      <c r="M203" s="343"/>
      <c r="N203" s="336"/>
      <c r="O203" s="1626"/>
      <c r="P203" s="1626"/>
      <c r="AH203" s="1633">
        <v>0</v>
      </c>
    </row>
    <row s="1637" customFormat="1" customHeight="1" ht="18.75" hidden="1">
      <c r="A204" s="1782"/>
      <c r="B204" s="1782"/>
      <c r="C204" s="371" t="s">
        <v>1148</v>
      </c>
      <c r="D204" s="2464"/>
      <c r="E204" s="2206"/>
      <c r="F204" s="2385"/>
      <c r="G204" s="2429"/>
      <c r="H204" s="1502"/>
      <c r="I204" s="653" t="s">
        <v>1147</v>
      </c>
      <c r="J204" s="573"/>
      <c r="K204" s="1502"/>
      <c r="L204" s="216"/>
      <c r="M204" s="343"/>
      <c r="N204" s="336"/>
      <c r="O204" s="1626"/>
      <c r="P204" s="1626"/>
      <c r="AH204" s="1633">
        <v>0</v>
      </c>
    </row>
    <row s="1637" customFormat="1" customHeight="1" ht="0.75" hidden="1">
      <c r="A205" s="1782"/>
      <c r="B205" s="1782"/>
      <c r="C205" s="371" t="s">
        <v>1157</v>
      </c>
      <c r="D205" s="2464"/>
      <c r="E205" s="2206"/>
      <c r="F205" s="2385"/>
      <c r="G205" s="402"/>
      <c r="H205" s="1502"/>
      <c r="I205" s="653"/>
      <c r="J205" s="573"/>
      <c r="K205" s="1502"/>
      <c r="L205" s="216"/>
      <c r="M205" s="343"/>
      <c r="N205" s="336"/>
      <c r="O205" s="1626"/>
      <c r="P205" s="1626"/>
      <c r="AH205" s="1633">
        <v>0</v>
      </c>
    </row>
    <row s="1637" customFormat="1" customHeight="1" ht="18.75" hidden="1">
      <c r="A206" s="1782" t="s">
        <v>274</v>
      </c>
      <c r="B206" s="1782" t="s">
        <v>275</v>
      </c>
      <c r="C206" s="371"/>
      <c r="D206" s="2464"/>
      <c r="E206" s="2206"/>
      <c r="F206" s="2385" t="str">
        <f>INDEX(PT_DIFFERENTIATION_VTAR,MATCH(A206,PT_DIFFERENTIATION_VTAR_ID,0))</f>
        <v>Тариф на транспортировку сточных вод</v>
      </c>
      <c r="G206" s="2429" t="str">
        <f>INDEX(PT_DIFFERENTIATION_NTAR,MATCH(B206,PT_DIFFERENTIATION_NTAR_ID,0))</f>
        <v/>
      </c>
      <c r="H206" s="1864"/>
      <c r="I206" s="1741"/>
      <c r="J206" s="1775"/>
      <c r="K206" s="1780"/>
      <c r="L206" s="1864" t="s">
        <v>310</v>
      </c>
      <c r="M206" s="343"/>
      <c r="N206" s="336"/>
      <c r="O206" s="1626"/>
      <c r="P206" s="1626"/>
      <c r="AH206" s="1633">
        <v>0</v>
      </c>
    </row>
    <row s="1637" customFormat="1" customHeight="1" ht="18.75" hidden="1">
      <c r="A207" s="1782"/>
      <c r="B207" s="1782"/>
      <c r="C207" s="371" t="s">
        <v>1148</v>
      </c>
      <c r="D207" s="2464"/>
      <c r="E207" s="2206"/>
      <c r="F207" s="2385"/>
      <c r="G207" s="2429"/>
      <c r="H207" s="1502"/>
      <c r="I207" s="653" t="s">
        <v>1147</v>
      </c>
      <c r="J207" s="573"/>
      <c r="K207" s="1502"/>
      <c r="L207" s="216"/>
      <c r="M207" s="343"/>
      <c r="N207" s="336"/>
      <c r="O207" s="1626"/>
      <c r="P207" s="1626"/>
      <c r="AH207" s="1633">
        <v>0</v>
      </c>
    </row>
    <row s="1637" customFormat="1" customHeight="1" ht="0.75" hidden="1">
      <c r="A208" s="1782"/>
      <c r="B208" s="1782"/>
      <c r="C208" s="371" t="s">
        <v>1157</v>
      </c>
      <c r="D208" s="2464"/>
      <c r="E208" s="2206"/>
      <c r="F208" s="2385"/>
      <c r="G208" s="402"/>
      <c r="H208" s="1502"/>
      <c r="I208" s="653"/>
      <c r="J208" s="573"/>
      <c r="K208" s="1502"/>
      <c r="L208" s="216"/>
      <c r="M208" s="343"/>
      <c r="N208" s="336"/>
      <c r="O208" s="1626"/>
      <c r="P208" s="1626"/>
      <c r="AH208" s="1633">
        <v>0</v>
      </c>
    </row>
    <row s="1637" customFormat="1" customHeight="1" ht="18.75" hidden="1">
      <c r="A209" s="1782" t="s">
        <v>279</v>
      </c>
      <c r="B209" s="1782" t="s">
        <v>280</v>
      </c>
      <c r="C209" s="371"/>
      <c r="D209" s="2464"/>
      <c r="E209" s="2206"/>
      <c r="F209" s="2385" t="str">
        <f>INDEX(PT_DIFFERENTIATION_VTAR,MATCH(A209,PT_DIFFERENTIATION_VTAR_ID,0))</f>
        <v>Тариф на подключение (технологическое присоединение) к централизованной системе водоотведения</v>
      </c>
      <c r="G209" s="2429" t="str">
        <f>INDEX(PT_DIFFERENTIATION_NTAR,MATCH(B209,PT_DIFFERENTIATION_NTAR_ID,0))</f>
        <v/>
      </c>
      <c r="H209" s="1864"/>
      <c r="I209" s="1741"/>
      <c r="J209" s="1775"/>
      <c r="K209" s="1780"/>
      <c r="L209" s="1864" t="s">
        <v>310</v>
      </c>
      <c r="M209" s="343"/>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343"/>
      <c r="N210" s="336"/>
      <c r="O210" s="1626"/>
      <c r="P210" s="1626"/>
      <c r="AH210" s="1633">
        <v>0</v>
      </c>
    </row>
    <row s="1637" customFormat="1" customHeight="1" ht="1.05">
      <c r="A211" s="1782"/>
      <c r="B211" s="1782"/>
      <c r="C211" s="371" t="s">
        <v>1157</v>
      </c>
      <c r="D211" s="2464"/>
      <c r="E211" s="2206"/>
      <c r="F211" s="2385"/>
      <c r="G211" s="402"/>
      <c r="H211" s="1502"/>
      <c r="I211" s="653"/>
      <c r="J211" s="573"/>
      <c r="K211" s="1502"/>
      <c r="L211" s="216"/>
      <c r="M211" s="343"/>
      <c r="N211" s="336"/>
      <c r="O211" s="1626"/>
      <c r="P211" s="1626"/>
      <c r="AH211" s="1633">
        <v>1</v>
      </c>
    </row>
    <row customHeight="1" ht="27.299999999999997">
      <c r="A212" s="1782"/>
      <c r="B212" s="1782"/>
      <c r="D212" s="378"/>
      <c r="E212" s="149" t="s">
        <v>112</v>
      </c>
      <c r="F212"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462"/>
      <c r="H212" s="2462"/>
      <c r="I212" s="2462"/>
      <c r="J212" s="2462"/>
      <c r="K212" s="2462"/>
      <c r="L212" s="2462"/>
      <c r="M212" s="299"/>
      <c r="N212" s="336"/>
      <c r="AH212" s="376">
        <v>26</v>
      </c>
    </row>
    <row s="1637" customFormat="1" customHeight="1" ht="60.75" hidden="1">
      <c r="A213" s="1782" t="s">
        <v>156</v>
      </c>
      <c r="B213" s="1782" t="s">
        <v>157</v>
      </c>
      <c r="C213" s="371"/>
      <c r="D213" s="2464"/>
      <c r="E213" s="2206"/>
      <c r="F213" s="2385"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29" t="str">
        <f>INDEX(PT_DIFFERENTIATION_NTAR,MATCH(B213,PT_DIFFERENTIATION_NTAR_ID,0))</f>
        <v/>
      </c>
      <c r="H213" s="1864"/>
      <c r="I213" s="1741"/>
      <c r="J213" s="1775"/>
      <c r="K213" s="1780"/>
      <c r="L213" s="1864" t="s">
        <v>310</v>
      </c>
      <c r="M213"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3" s="336"/>
      <c r="O213" s="1626"/>
      <c r="P213" s="1626"/>
      <c r="AH213" s="1633">
        <v>0</v>
      </c>
    </row>
    <row s="1637" customFormat="1" customHeight="1" ht="18.75" hidden="1">
      <c r="A214" s="1782"/>
      <c r="B214" s="1782"/>
      <c r="C214" s="371" t="s">
        <v>1148</v>
      </c>
      <c r="D214" s="2464"/>
      <c r="E214" s="2206"/>
      <c r="F214" s="2385"/>
      <c r="G214" s="2429"/>
      <c r="H214" s="1502"/>
      <c r="I214" s="653" t="s">
        <v>1147</v>
      </c>
      <c r="J214" s="573"/>
      <c r="K214" s="1502"/>
      <c r="L214" s="216"/>
      <c r="M214" s="2172"/>
      <c r="N214" s="336"/>
      <c r="O214" s="1626"/>
      <c r="P214" s="1626"/>
      <c r="AH214" s="1633">
        <v>0</v>
      </c>
    </row>
    <row s="1637" customFormat="1" customHeight="1" ht="0.75" hidden="1">
      <c r="A215" s="1782"/>
      <c r="B215" s="1782"/>
      <c r="C215" s="371" t="s">
        <v>1157</v>
      </c>
      <c r="D215" s="2464"/>
      <c r="E215" s="2206"/>
      <c r="F215" s="2385"/>
      <c r="G215" s="402"/>
      <c r="H215" s="1502"/>
      <c r="I215" s="653"/>
      <c r="J215" s="573"/>
      <c r="K215" s="1502"/>
      <c r="L215" s="216"/>
      <c r="M215" s="2172"/>
      <c r="N215" s="336"/>
      <c r="O215" s="1626"/>
      <c r="P215" s="1626"/>
      <c r="AH215" s="1633">
        <v>0</v>
      </c>
    </row>
    <row s="1637" customFormat="1" customHeight="1" ht="45" hidden="1">
      <c r="A216" s="1782" t="s">
        <v>161</v>
      </c>
      <c r="B216" s="1782" t="s">
        <v>162</v>
      </c>
      <c r="C216" s="371"/>
      <c r="D216" s="2464"/>
      <c r="E216" s="2206"/>
      <c r="F216" s="2385" t="str">
        <f>INDEX(PT_DIFFERENTIATION_VTAR,MATCH(A216,PT_DIFFERENTIATION_VTAR_ID,0))</f>
        <v/>
      </c>
      <c r="G216" s="2429" t="str">
        <f>INDEX(PT_DIFFERENTIATION_NTAR,MATCH(B216,PT_DIFFERENTIATION_NTAR_ID,0))</f>
        <v/>
      </c>
      <c r="H216" s="1864"/>
      <c r="I216" s="1741"/>
      <c r="J216" s="1775"/>
      <c r="K216" s="1780"/>
      <c r="L216" s="1864" t="s">
        <v>310</v>
      </c>
      <c r="M216" s="2173"/>
      <c r="N216" s="336"/>
      <c r="O216" s="1626"/>
      <c r="P216" s="1626"/>
      <c r="AH216" s="1633">
        <v>0</v>
      </c>
    </row>
    <row s="1637" customFormat="1" customHeight="1" ht="18.75" hidden="1">
      <c r="A217" s="1782"/>
      <c r="B217" s="1782"/>
      <c r="C217" s="371" t="s">
        <v>1148</v>
      </c>
      <c r="D217" s="2464"/>
      <c r="E217" s="2206"/>
      <c r="F217" s="2385"/>
      <c r="G217" s="2429"/>
      <c r="H217" s="1502"/>
      <c r="I217" s="653" t="s">
        <v>1147</v>
      </c>
      <c r="J217" s="573"/>
      <c r="K217" s="1502"/>
      <c r="L217" s="216"/>
      <c r="M217" s="1863"/>
      <c r="N217" s="336"/>
      <c r="O217" s="1626"/>
      <c r="P217" s="1626"/>
      <c r="AH217" s="1633">
        <v>0</v>
      </c>
    </row>
    <row s="1637" customFormat="1" customHeight="1" ht="0.75" hidden="1">
      <c r="A218" s="1782"/>
      <c r="B218" s="1782"/>
      <c r="C218" s="371" t="s">
        <v>1157</v>
      </c>
      <c r="D218" s="2464"/>
      <c r="E218" s="2206"/>
      <c r="F218" s="2385"/>
      <c r="G218" s="402"/>
      <c r="H218" s="1502"/>
      <c r="I218" s="653"/>
      <c r="J218" s="573"/>
      <c r="K218" s="1502"/>
      <c r="L218" s="216"/>
      <c r="M218" s="343"/>
      <c r="N218" s="336"/>
      <c r="O218" s="1626"/>
      <c r="P218" s="1626"/>
      <c r="AH218" s="1633">
        <v>0</v>
      </c>
    </row>
    <row s="1637" customFormat="1" customHeight="1" ht="45" hidden="1">
      <c r="A219" s="1782" t="s">
        <v>168</v>
      </c>
      <c r="B219" s="1782" t="s">
        <v>169</v>
      </c>
      <c r="C219" s="371"/>
      <c r="D219" s="2464"/>
      <c r="E219" s="2206"/>
      <c r="F219" s="2385"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29" t="str">
        <f>INDEX(PT_DIFFERENTIATION_NTAR,MATCH(B219,PT_DIFFERENTIATION_NTAR_ID,0))</f>
        <v/>
      </c>
      <c r="H219" s="1864"/>
      <c r="I219" s="1741"/>
      <c r="J219" s="1775"/>
      <c r="K219" s="1780"/>
      <c r="L219" s="1864" t="s">
        <v>310</v>
      </c>
      <c r="M219" s="343"/>
      <c r="N219" s="336"/>
      <c r="O219" s="1626"/>
      <c r="P219" s="1626"/>
      <c r="AH219" s="1633">
        <v>0</v>
      </c>
    </row>
    <row s="1637" customFormat="1" customHeight="1" ht="18.75" hidden="1">
      <c r="A220" s="1782"/>
      <c r="B220" s="1782"/>
      <c r="C220" s="371" t="s">
        <v>1148</v>
      </c>
      <c r="D220" s="2464"/>
      <c r="E220" s="2206"/>
      <c r="F220" s="2385"/>
      <c r="G220" s="2429"/>
      <c r="H220" s="1502"/>
      <c r="I220" s="653" t="s">
        <v>1147</v>
      </c>
      <c r="J220" s="573"/>
      <c r="K220" s="1502"/>
      <c r="L220" s="216"/>
      <c r="M220" s="343"/>
      <c r="N220" s="336"/>
      <c r="O220" s="1626"/>
      <c r="P220" s="1626"/>
      <c r="AH220" s="1633">
        <v>0</v>
      </c>
    </row>
    <row s="1637" customFormat="1" customHeight="1" ht="0.75" hidden="1">
      <c r="A221" s="1782"/>
      <c r="B221" s="1782"/>
      <c r="C221" s="371" t="s">
        <v>1157</v>
      </c>
      <c r="D221" s="2464"/>
      <c r="E221" s="2206"/>
      <c r="F221" s="2385"/>
      <c r="G221" s="402"/>
      <c r="H221" s="1502"/>
      <c r="I221" s="653"/>
      <c r="J221" s="573"/>
      <c r="K221" s="1502"/>
      <c r="L221" s="216"/>
      <c r="M221" s="343"/>
      <c r="N221" s="336"/>
      <c r="O221" s="1626"/>
      <c r="P221" s="1626"/>
      <c r="AH221" s="1633">
        <v>0</v>
      </c>
    </row>
    <row s="1637" customFormat="1" customHeight="1" ht="45" hidden="1">
      <c r="A222" s="1782" t="s">
        <v>174</v>
      </c>
      <c r="B222" s="1782" t="s">
        <v>175</v>
      </c>
      <c r="C222" s="371"/>
      <c r="D222" s="2464"/>
      <c r="E222" s="2206"/>
      <c r="F222" s="2385"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29" t="str">
        <f>INDEX(PT_DIFFERENTIATION_NTAR,MATCH(B222,PT_DIFFERENTIATION_NTAR_ID,0))</f>
        <v/>
      </c>
      <c r="H222" s="1864"/>
      <c r="I222" s="1741"/>
      <c r="J222" s="1775"/>
      <c r="K222" s="1780"/>
      <c r="L222" s="1864" t="s">
        <v>310</v>
      </c>
      <c r="M222" s="343"/>
      <c r="N222" s="336"/>
      <c r="O222" s="1626"/>
      <c r="P222" s="1626"/>
      <c r="AH222" s="1633">
        <v>0</v>
      </c>
    </row>
    <row s="1637" customFormat="1" customHeight="1" ht="18.75" hidden="1">
      <c r="A223" s="1782"/>
      <c r="B223" s="1782"/>
      <c r="C223" s="371" t="s">
        <v>1148</v>
      </c>
      <c r="D223" s="2464"/>
      <c r="E223" s="2206"/>
      <c r="F223" s="2385"/>
      <c r="G223" s="2429"/>
      <c r="H223" s="1502"/>
      <c r="I223" s="653" t="s">
        <v>1147</v>
      </c>
      <c r="J223" s="573"/>
      <c r="K223" s="1502"/>
      <c r="L223" s="216"/>
      <c r="M223" s="343"/>
      <c r="N223" s="336"/>
      <c r="O223" s="1626"/>
      <c r="P223" s="1626"/>
      <c r="AH223" s="1633">
        <v>0</v>
      </c>
    </row>
    <row s="1637" customFormat="1" customHeight="1" ht="0.75" hidden="1">
      <c r="A224" s="1782"/>
      <c r="B224" s="1782"/>
      <c r="C224" s="371" t="s">
        <v>1157</v>
      </c>
      <c r="D224" s="2464"/>
      <c r="E224" s="2206"/>
      <c r="F224" s="2385"/>
      <c r="G224" s="402"/>
      <c r="H224" s="1502"/>
      <c r="I224" s="653"/>
      <c r="J224" s="573"/>
      <c r="K224" s="1502"/>
      <c r="L224" s="216"/>
      <c r="M224" s="343"/>
      <c r="N224" s="336"/>
      <c r="O224" s="1626"/>
      <c r="P224" s="1626"/>
      <c r="AH224" s="1633">
        <v>0</v>
      </c>
    </row>
    <row s="1637" customFormat="1" customHeight="1" ht="18.75" hidden="1">
      <c r="A225" s="1782" t="s">
        <v>180</v>
      </c>
      <c r="B225" s="1782" t="s">
        <v>181</v>
      </c>
      <c r="C225" s="371"/>
      <c r="D225" s="2464"/>
      <c r="E225" s="2206"/>
      <c r="F225" s="2385" t="str">
        <f>INDEX(PT_DIFFERENTIATION_VTAR,MATCH(A225,PT_DIFFERENTIATION_VTAR_ID,0))</f>
        <v>Тарифы на услуги по передаче тепловой энергии</v>
      </c>
      <c r="G225" s="2429" t="str">
        <f>INDEX(PT_DIFFERENTIATION_NTAR,MATCH(B225,PT_DIFFERENTIATION_NTAR_ID,0))</f>
        <v/>
      </c>
      <c r="H225" s="1864"/>
      <c r="I225" s="1741"/>
      <c r="J225" s="1775"/>
      <c r="K225" s="1780"/>
      <c r="L225" s="1864" t="s">
        <v>310</v>
      </c>
      <c r="M225" s="343"/>
      <c r="N225" s="336"/>
      <c r="O225" s="1626"/>
      <c r="P225" s="1626"/>
      <c r="AH225" s="1633">
        <v>0</v>
      </c>
    </row>
    <row s="1637" customFormat="1" customHeight="1" ht="18.75" hidden="1">
      <c r="A226" s="1782"/>
      <c r="B226" s="1782"/>
      <c r="C226" s="371" t="s">
        <v>1148</v>
      </c>
      <c r="D226" s="2464"/>
      <c r="E226" s="2206"/>
      <c r="F226" s="2385"/>
      <c r="G226" s="2429"/>
      <c r="H226" s="1502"/>
      <c r="I226" s="653" t="s">
        <v>1147</v>
      </c>
      <c r="J226" s="573"/>
      <c r="K226" s="1502"/>
      <c r="L226" s="216"/>
      <c r="M226" s="343"/>
      <c r="N226" s="336"/>
      <c r="O226" s="1626"/>
      <c r="P226" s="1626"/>
      <c r="AH226" s="1633">
        <v>0</v>
      </c>
    </row>
    <row s="1637" customFormat="1" customHeight="1" ht="0.75" hidden="1">
      <c r="A227" s="1782"/>
      <c r="B227" s="1782"/>
      <c r="C227" s="371" t="s">
        <v>1157</v>
      </c>
      <c r="D227" s="2464"/>
      <c r="E227" s="2206"/>
      <c r="F227" s="2385"/>
      <c r="G227" s="402"/>
      <c r="H227" s="1502"/>
      <c r="I227" s="653"/>
      <c r="J227" s="573"/>
      <c r="K227" s="1502"/>
      <c r="L227" s="216"/>
      <c r="M227" s="343"/>
      <c r="N227" s="336"/>
      <c r="O227" s="1626"/>
      <c r="P227" s="1626"/>
      <c r="AH227" s="1633">
        <v>0</v>
      </c>
    </row>
    <row s="1637" customFormat="1" customHeight="1" ht="18.75" hidden="1">
      <c r="A228" s="1782" t="s">
        <v>186</v>
      </c>
      <c r="B228" s="1782" t="s">
        <v>187</v>
      </c>
      <c r="C228" s="371"/>
      <c r="D228" s="2464"/>
      <c r="E228" s="2206"/>
      <c r="F228" s="2385" t="str">
        <f>INDEX(PT_DIFFERENTIATION_VTAR,MATCH(A228,PT_DIFFERENTIATION_VTAR_ID,0))</f>
        <v>Тарифы на услуги по передаче теплоносителя</v>
      </c>
      <c r="G228" s="2429" t="str">
        <f>INDEX(PT_DIFFERENTIATION_NTAR,MATCH(B228,PT_DIFFERENTIATION_NTAR_ID,0))</f>
        <v/>
      </c>
      <c r="H228" s="1864"/>
      <c r="I228" s="1741"/>
      <c r="J228" s="1775"/>
      <c r="K228" s="1780"/>
      <c r="L228" s="1864" t="s">
        <v>310</v>
      </c>
      <c r="M228" s="343"/>
      <c r="N228" s="336"/>
      <c r="O228" s="1626"/>
      <c r="P228" s="1626"/>
      <c r="AH228" s="1633">
        <v>0</v>
      </c>
    </row>
    <row s="1637" customFormat="1" customHeight="1" ht="18.75" hidden="1">
      <c r="A229" s="1782"/>
      <c r="B229" s="1782"/>
      <c r="C229" s="371" t="s">
        <v>1148</v>
      </c>
      <c r="D229" s="2464"/>
      <c r="E229" s="2206"/>
      <c r="F229" s="2385"/>
      <c r="G229" s="2429"/>
      <c r="H229" s="1502"/>
      <c r="I229" s="653" t="s">
        <v>1147</v>
      </c>
      <c r="J229" s="573"/>
      <c r="K229" s="1502"/>
      <c r="L229" s="216"/>
      <c r="M229" s="343"/>
      <c r="N229" s="336"/>
      <c r="O229" s="1626"/>
      <c r="P229" s="1626"/>
      <c r="AH229" s="1633">
        <v>0</v>
      </c>
    </row>
    <row s="1637" customFormat="1" customHeight="1" ht="0.75" hidden="1">
      <c r="A230" s="1782"/>
      <c r="B230" s="1782"/>
      <c r="C230" s="371" t="s">
        <v>1157</v>
      </c>
      <c r="D230" s="2464"/>
      <c r="E230" s="2206"/>
      <c r="F230" s="2385"/>
      <c r="G230" s="402"/>
      <c r="H230" s="1502"/>
      <c r="I230" s="653"/>
      <c r="J230" s="573"/>
      <c r="K230" s="1502"/>
      <c r="L230" s="216"/>
      <c r="M230" s="343"/>
      <c r="N230" s="336"/>
      <c r="O230" s="1626"/>
      <c r="P230" s="1626"/>
      <c r="AH230" s="1633">
        <v>0</v>
      </c>
    </row>
    <row s="1637" customFormat="1" customHeight="1" ht="18.75" hidden="1">
      <c r="A231" s="1782" t="s">
        <v>192</v>
      </c>
      <c r="B231" s="1782" t="s">
        <v>193</v>
      </c>
      <c r="C231" s="371"/>
      <c r="D231" s="2464"/>
      <c r="E231" s="2206"/>
      <c r="F231" s="2385"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29" t="str">
        <f>INDEX(PT_DIFFERENTIATION_NTAR,MATCH(B231,PT_DIFFERENTIATION_NTAR_ID,0))</f>
        <v/>
      </c>
      <c r="H231" s="1864"/>
      <c r="I231" s="1741"/>
      <c r="J231" s="1775"/>
      <c r="K231" s="1780"/>
      <c r="L231" s="1864" t="s">
        <v>310</v>
      </c>
      <c r="M231" s="343"/>
      <c r="N231" s="336"/>
      <c r="O231" s="1626"/>
      <c r="P231" s="1626"/>
      <c r="AH231" s="1633">
        <v>0</v>
      </c>
    </row>
    <row s="1637" customFormat="1" customHeight="1" ht="18.75" hidden="1">
      <c r="A232" s="1782"/>
      <c r="B232" s="1782"/>
      <c r="C232" s="371" t="s">
        <v>1148</v>
      </c>
      <c r="D232" s="2464"/>
      <c r="E232" s="2206"/>
      <c r="F232" s="2385"/>
      <c r="G232" s="2429"/>
      <c r="H232" s="1502"/>
      <c r="I232" s="653" t="s">
        <v>1147</v>
      </c>
      <c r="J232" s="573"/>
      <c r="K232" s="1502"/>
      <c r="L232" s="216"/>
      <c r="M232" s="343"/>
      <c r="N232" s="336"/>
      <c r="O232" s="1626"/>
      <c r="P232" s="1626"/>
      <c r="AH232" s="1633">
        <v>0</v>
      </c>
    </row>
    <row s="1637" customFormat="1" customHeight="1" ht="0.75" hidden="1">
      <c r="A233" s="1782"/>
      <c r="B233" s="1782"/>
      <c r="C233" s="371" t="s">
        <v>1157</v>
      </c>
      <c r="D233" s="2464"/>
      <c r="E233" s="2206"/>
      <c r="F233" s="2385"/>
      <c r="G233" s="402"/>
      <c r="H233" s="1502"/>
      <c r="I233" s="653"/>
      <c r="J233" s="573"/>
      <c r="K233" s="1502"/>
      <c r="L233" s="216"/>
      <c r="M233" s="343"/>
      <c r="N233" s="336"/>
      <c r="O233" s="1626"/>
      <c r="P233" s="1626"/>
      <c r="AH233" s="1633">
        <v>0</v>
      </c>
    </row>
    <row s="1637" customFormat="1" customHeight="1" ht="18.75" hidden="1">
      <c r="A234" s="1782" t="s">
        <v>198</v>
      </c>
      <c r="B234" s="1782" t="s">
        <v>199</v>
      </c>
      <c r="C234" s="371"/>
      <c r="D234" s="2464"/>
      <c r="E234" s="2206"/>
      <c r="F234" s="2385" t="str">
        <f>INDEX(PT_DIFFERENTIATION_VTAR,MATCH(A234,PT_DIFFERENTIATION_VTAR_ID,0))</f>
        <v>Плата за подключение (технологическое присоединение) к системе теплоснабжения</v>
      </c>
      <c r="G234" s="2429" t="str">
        <f>INDEX(PT_DIFFERENTIATION_NTAR,MATCH(B234,PT_DIFFERENTIATION_NTAR_ID,0))</f>
        <v/>
      </c>
      <c r="H234" s="1864"/>
      <c r="I234" s="1741"/>
      <c r="J234" s="1775"/>
      <c r="K234" s="1780"/>
      <c r="L234" s="1864" t="s">
        <v>310</v>
      </c>
      <c r="M234" s="343"/>
      <c r="N234" s="336"/>
      <c r="O234" s="1626"/>
      <c r="P234" s="1626"/>
      <c r="AH234" s="1633">
        <v>0</v>
      </c>
    </row>
    <row s="1637" customFormat="1" customHeight="1" ht="18.75" hidden="1">
      <c r="A235" s="1782"/>
      <c r="B235" s="1782"/>
      <c r="C235" s="371" t="s">
        <v>1148</v>
      </c>
      <c r="D235" s="2464"/>
      <c r="E235" s="2206"/>
      <c r="F235" s="2385"/>
      <c r="G235" s="2429"/>
      <c r="H235" s="1502"/>
      <c r="I235" s="653" t="s">
        <v>1147</v>
      </c>
      <c r="J235" s="573"/>
      <c r="K235" s="1502"/>
      <c r="L235" s="216"/>
      <c r="M235" s="343"/>
      <c r="N235" s="336"/>
      <c r="O235" s="1626"/>
      <c r="P235" s="1626"/>
      <c r="AH235" s="1633">
        <v>0</v>
      </c>
    </row>
    <row s="1637" customFormat="1" customHeight="1" ht="0.75" hidden="1">
      <c r="A236" s="1782"/>
      <c r="B236" s="1782"/>
      <c r="C236" s="371" t="s">
        <v>1157</v>
      </c>
      <c r="D236" s="2464"/>
      <c r="E236" s="2206"/>
      <c r="F236" s="2385"/>
      <c r="G236" s="402"/>
      <c r="H236" s="1502"/>
      <c r="I236" s="653"/>
      <c r="J236" s="573"/>
      <c r="K236" s="1502"/>
      <c r="L236" s="216"/>
      <c r="M236" s="343"/>
      <c r="N236" s="336"/>
      <c r="O236" s="1626"/>
      <c r="P236" s="1626"/>
      <c r="AH236" s="1633">
        <v>0</v>
      </c>
    </row>
    <row s="1637" customFormat="1" customHeight="1" ht="18.75" hidden="1">
      <c r="A237" s="1782" t="s">
        <v>204</v>
      </c>
      <c r="B237" s="1782" t="s">
        <v>205</v>
      </c>
      <c r="C237" s="371"/>
      <c r="D237" s="2464"/>
      <c r="E237" s="2206"/>
      <c r="F237" s="2385" t="str">
        <f>INDEX(PT_DIFFERENTIATION_VTAR,MATCH(A237,PT_DIFFERENTIATION_VTAR_ID,0))</f>
        <v>Плата за подключение (технологическое присоединение) к системе теплоснабжения (индивидуальная)</v>
      </c>
      <c r="G237" s="2429" t="str">
        <f>INDEX(PT_DIFFERENTIATION_NTAR,MATCH(B237,PT_DIFFERENTIATION_NTAR_ID,0))</f>
        <v/>
      </c>
      <c r="H237" s="1991"/>
      <c r="I237" s="1741"/>
      <c r="J237" s="1775"/>
      <c r="K237" s="1780"/>
      <c r="L237" s="1991" t="s">
        <v>310</v>
      </c>
      <c r="M237" s="343"/>
      <c r="N237" s="336"/>
      <c r="O237" s="1626"/>
      <c r="P237" s="1626"/>
      <c r="AH237" s="1633">
        <v>0</v>
      </c>
    </row>
    <row s="1637" customFormat="1" customHeight="1" ht="18.75" hidden="1">
      <c r="A238" s="1782"/>
      <c r="B238" s="1782"/>
      <c r="C238" s="371" t="s">
        <v>1148</v>
      </c>
      <c r="D238" s="2464"/>
      <c r="E238" s="2206"/>
      <c r="F238" s="2385"/>
      <c r="G238" s="2429"/>
      <c r="H238" s="1502"/>
      <c r="I238" s="653" t="s">
        <v>1147</v>
      </c>
      <c r="J238" s="573"/>
      <c r="K238" s="1502"/>
      <c r="L238" s="216"/>
      <c r="M238" s="343"/>
      <c r="N238" s="336"/>
      <c r="O238" s="1626"/>
      <c r="P238" s="1626"/>
      <c r="AH238" s="1633">
        <v>0</v>
      </c>
    </row>
    <row s="1637" customFormat="1" customHeight="1" ht="0.75" hidden="1">
      <c r="A239" s="1782"/>
      <c r="B239" s="1782"/>
      <c r="C239" s="371" t="s">
        <v>1157</v>
      </c>
      <c r="D239" s="2464"/>
      <c r="E239" s="2206"/>
      <c r="F239" s="2385"/>
      <c r="G239" s="402"/>
      <c r="H239" s="1502"/>
      <c r="I239" s="653"/>
      <c r="J239" s="573"/>
      <c r="K239" s="1502"/>
      <c r="L239" s="216"/>
      <c r="M239" s="343"/>
      <c r="N239" s="336"/>
      <c r="O239" s="1626"/>
      <c r="P239" s="1626"/>
      <c r="AH239" s="1633">
        <v>0</v>
      </c>
    </row>
    <row s="1637" customFormat="1" customHeight="1" ht="18.75" hidden="1">
      <c r="A240" s="1782" t="s">
        <v>224</v>
      </c>
      <c r="B240" s="1782" t="s">
        <v>225</v>
      </c>
      <c r="C240" s="371"/>
      <c r="D240" s="2464"/>
      <c r="E240" s="2206"/>
      <c r="F240" s="2385" t="str">
        <f>INDEX(PT_DIFFERENTIATION_VTAR,MATCH(A240,PT_DIFFERENTIATION_VTAR_ID,0))</f>
        <v>Тариф на питьевую воду (питьевое водоснабжение)</v>
      </c>
      <c r="G240" s="2429" t="str">
        <f>INDEX(PT_DIFFERENTIATION_NTAR,MATCH(B240,PT_DIFFERENTIATION_NTAR_ID,0))</f>
        <v/>
      </c>
      <c r="H240" s="1864"/>
      <c r="I240" s="1741"/>
      <c r="J240" s="1775"/>
      <c r="K240" s="1780"/>
      <c r="L240" s="1864" t="s">
        <v>310</v>
      </c>
      <c r="M240" s="343"/>
      <c r="N240" s="336"/>
      <c r="O240" s="1626"/>
      <c r="P240" s="1626"/>
      <c r="AH240" s="1633">
        <v>0</v>
      </c>
    </row>
    <row s="1637" customFormat="1" customHeight="1" ht="18.75" hidden="1">
      <c r="A241" s="1782"/>
      <c r="B241" s="1782"/>
      <c r="C241" s="371" t="s">
        <v>1148</v>
      </c>
      <c r="D241" s="2464"/>
      <c r="E241" s="2206"/>
      <c r="F241" s="2385"/>
      <c r="G241" s="2429"/>
      <c r="H241" s="1502"/>
      <c r="I241" s="653" t="s">
        <v>1147</v>
      </c>
      <c r="J241" s="573"/>
      <c r="K241" s="1502"/>
      <c r="L241" s="216"/>
      <c r="M241" s="343"/>
      <c r="N241" s="336"/>
      <c r="O241" s="1626"/>
      <c r="P241" s="1626"/>
      <c r="AH241" s="1633">
        <v>0</v>
      </c>
    </row>
    <row s="1637" customFormat="1" customHeight="1" ht="0.75" hidden="1">
      <c r="A242" s="1782"/>
      <c r="B242" s="1782"/>
      <c r="C242" s="371" t="s">
        <v>1157</v>
      </c>
      <c r="D242" s="2464"/>
      <c r="E242" s="2206"/>
      <c r="F242" s="2385"/>
      <c r="G242" s="402"/>
      <c r="H242" s="1502"/>
      <c r="I242" s="653"/>
      <c r="J242" s="573"/>
      <c r="K242" s="1502"/>
      <c r="L242" s="216"/>
      <c r="M242" s="343"/>
      <c r="N242" s="336"/>
      <c r="O242" s="1626"/>
      <c r="P242" s="1626"/>
      <c r="AH242" s="1633">
        <v>0</v>
      </c>
    </row>
    <row s="1637" customFormat="1" customHeight="1" ht="18.75" hidden="1">
      <c r="A243" s="1782" t="s">
        <v>229</v>
      </c>
      <c r="B243" s="1782" t="s">
        <v>230</v>
      </c>
      <c r="C243" s="371"/>
      <c r="D243" s="2464"/>
      <c r="E243" s="2206"/>
      <c r="F243" s="2385" t="str">
        <f>INDEX(PT_DIFFERENTIATION_VTAR,MATCH(A243,PT_DIFFERENTIATION_VTAR_ID,0))</f>
        <v>Тариф на техническую воду</v>
      </c>
      <c r="G243" s="2429" t="str">
        <f>INDEX(PT_DIFFERENTIATION_NTAR,MATCH(B243,PT_DIFFERENTIATION_NTAR_ID,0))</f>
        <v/>
      </c>
      <c r="H243" s="1864"/>
      <c r="I243" s="1741"/>
      <c r="J243" s="1775"/>
      <c r="K243" s="1780"/>
      <c r="L243" s="1864" t="s">
        <v>310</v>
      </c>
      <c r="M243" s="343"/>
      <c r="N243" s="336"/>
      <c r="O243" s="1626"/>
      <c r="P243" s="1626"/>
      <c r="AH243" s="1633">
        <v>0</v>
      </c>
    </row>
    <row s="1637" customFormat="1" customHeight="1" ht="18.75" hidden="1">
      <c r="A244" s="1782"/>
      <c r="B244" s="1782"/>
      <c r="C244" s="371" t="s">
        <v>1148</v>
      </c>
      <c r="D244" s="2464"/>
      <c r="E244" s="2206"/>
      <c r="F244" s="2385"/>
      <c r="G244" s="2429"/>
      <c r="H244" s="1502"/>
      <c r="I244" s="653" t="s">
        <v>1147</v>
      </c>
      <c r="J244" s="573"/>
      <c r="K244" s="1502"/>
      <c r="L244" s="216"/>
      <c r="M244" s="343"/>
      <c r="N244" s="336"/>
      <c r="O244" s="1626"/>
      <c r="P244" s="1626"/>
      <c r="AH244" s="1633">
        <v>0</v>
      </c>
    </row>
    <row s="1637" customFormat="1" customHeight="1" ht="0.75" hidden="1">
      <c r="A245" s="1782"/>
      <c r="B245" s="1782"/>
      <c r="C245" s="371" t="s">
        <v>1157</v>
      </c>
      <c r="D245" s="2464"/>
      <c r="E245" s="2206"/>
      <c r="F245" s="2385"/>
      <c r="G245" s="402"/>
      <c r="H245" s="1502"/>
      <c r="I245" s="653"/>
      <c r="J245" s="573"/>
      <c r="K245" s="1502"/>
      <c r="L245" s="216"/>
      <c r="M245" s="343"/>
      <c r="N245" s="336"/>
      <c r="O245" s="1626"/>
      <c r="P245" s="1626"/>
      <c r="AH245" s="1633">
        <v>0</v>
      </c>
    </row>
    <row s="1637" customFormat="1" customHeight="1" ht="18.75">
      <c r="A246" s="1782" t="s">
        <v>236</v>
      </c>
      <c r="B246" s="1782" t="s">
        <v>237</v>
      </c>
      <c r="C246" s="371"/>
      <c r="D246" s="2464"/>
      <c r="E246" s="2206"/>
      <c r="F246" s="2385" t="str">
        <f>INDEX(PT_DIFFERENTIATION_VTAR,MATCH(A246,PT_DIFFERENTIATION_VTAR_ID,0))</f>
        <v>Тариф на транспортировку воды</v>
      </c>
      <c r="G246" s="2429" t="str">
        <f>INDEX(PT_DIFFERENTIATION_NTAR,MATCH(B246,PT_DIFFERENTIATION_NTAR_ID,0))</f>
        <v>Транспортировка воды</v>
      </c>
      <c r="H246" s="1864"/>
      <c r="I246" s="1741">
        <v>45658</v>
      </c>
      <c r="J246" s="1775">
        <v>46022</v>
      </c>
      <c r="K246" s="1780">
        <v>0</v>
      </c>
      <c r="L246" s="1864" t="s">
        <v>310</v>
      </c>
      <c r="M246" s="343"/>
      <c r="N246" s="336"/>
      <c r="O246" s="1626"/>
      <c r="P246" s="1626"/>
      <c r="AH246" s="1633">
        <v>0</v>
      </c>
    </row>
    <row s="1637" customFormat="1" customHeight="1" ht="56.25">
      <c r="A247" s="1825"/>
      <c r="B247" s="1825"/>
      <c r="C247" s="1689"/>
      <c r="D247" s="346"/>
      <c r="E247" s="1033"/>
      <c r="F247" s="1033"/>
      <c r="G247" s="1033"/>
      <c r="H247" s="2579" t="s">
        <v>498</v>
      </c>
      <c r="I247" s="1741">
        <v>46023</v>
      </c>
      <c r="J247" s="1775">
        <v>46387</v>
      </c>
      <c r="K247" s="1780">
        <v>0</v>
      </c>
      <c r="L247" s="2273" t="s">
        <v>310</v>
      </c>
      <c r="M247" s="2320"/>
      <c r="N247" s="620"/>
      <c r="O247" s="1626"/>
      <c r="P247" s="1626"/>
      <c r="Q247" s="1637"/>
      <c r="R247" s="1637"/>
      <c r="S247" s="1637"/>
      <c r="T247" s="1637"/>
      <c r="U247" s="1637"/>
      <c r="V247" s="1637"/>
      <c r="W247" s="1637"/>
      <c r="X247" s="1637"/>
      <c r="Y247" s="1637"/>
      <c r="Z247" s="1637"/>
      <c r="AA247" s="1637"/>
      <c r="AB247" s="1637"/>
      <c r="AC247" s="1637"/>
      <c r="AD247" s="1637"/>
      <c r="AE247" s="1637"/>
      <c r="AF247" s="1637"/>
      <c r="AG247" s="1637"/>
      <c r="AH247" s="1637">
        <v>0</v>
      </c>
    </row>
    <row s="1637" customFormat="1" customHeight="1" ht="56.25">
      <c r="A248" s="1825"/>
      <c r="B248" s="1825"/>
      <c r="C248" s="1689"/>
      <c r="D248" s="346"/>
      <c r="E248" s="1033"/>
      <c r="F248" s="1033"/>
      <c r="G248" s="1033"/>
      <c r="H248" s="2579" t="s">
        <v>498</v>
      </c>
      <c r="I248" s="1741">
        <v>46388</v>
      </c>
      <c r="J248" s="1775">
        <v>46752</v>
      </c>
      <c r="K248" s="1780">
        <v>0</v>
      </c>
      <c r="L248" s="2273" t="s">
        <v>310</v>
      </c>
      <c r="M248" s="2320"/>
      <c r="N248" s="620"/>
      <c r="O248" s="1626"/>
      <c r="P248" s="1626"/>
      <c r="Q248" s="1637"/>
      <c r="R248" s="1637"/>
      <c r="S248" s="1637"/>
      <c r="T248" s="1637"/>
      <c r="U248" s="1637"/>
      <c r="V248" s="1637"/>
      <c r="W248" s="1637"/>
      <c r="X248" s="1637"/>
      <c r="Y248" s="1637"/>
      <c r="Z248" s="1637"/>
      <c r="AA248" s="1637"/>
      <c r="AB248" s="1637"/>
      <c r="AC248" s="1637"/>
      <c r="AD248" s="1637"/>
      <c r="AE248" s="1637"/>
      <c r="AF248" s="1637"/>
      <c r="AG248" s="1637"/>
      <c r="AH248" s="1637">
        <v>0</v>
      </c>
    </row>
    <row s="1637" customFormat="1" customHeight="1" ht="18.75">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244</v>
      </c>
      <c r="B251" s="1782" t="s">
        <v>245</v>
      </c>
      <c r="C251" s="371"/>
      <c r="D251" s="2464"/>
      <c r="E251" s="2206"/>
      <c r="F251" s="2385" t="str">
        <f>INDEX(PT_DIFFERENTIATION_VTAR,MATCH(A251,PT_DIFFERENTIATION_VTAR_ID,0))</f>
        <v>Тариф на подвоз воды</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249</v>
      </c>
      <c r="B254" s="1782" t="s">
        <v>250</v>
      </c>
      <c r="C254" s="371"/>
      <c r="D254" s="2464"/>
      <c r="E254" s="2206"/>
      <c r="F254" s="2385"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254</v>
      </c>
      <c r="B257" s="1782" t="s">
        <v>255</v>
      </c>
      <c r="C257" s="371"/>
      <c r="D257" s="2464"/>
      <c r="E257" s="2206"/>
      <c r="F257" s="2385" t="str">
        <f>INDEX(PT_DIFFERENTIATION_VTAR,MATCH(A257,PT_DIFFERENTIATION_VTAR_ID,0))</f>
        <v>Тариф на горячую воду (горячее водоснабжение)</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259</v>
      </c>
      <c r="B260" s="1782" t="s">
        <v>260</v>
      </c>
      <c r="C260" s="371"/>
      <c r="D260" s="2464"/>
      <c r="E260" s="2206"/>
      <c r="F260" s="2385" t="str">
        <f>INDEX(PT_DIFFERENTIATION_VTAR,MATCH(A260,PT_DIFFERENTIATION_VTAR_ID,0))</f>
        <v>Тариф на транспортировку горячей воды</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264</v>
      </c>
      <c r="B263" s="1782" t="s">
        <v>265</v>
      </c>
      <c r="C263" s="371"/>
      <c r="D263" s="2464"/>
      <c r="E263" s="2206"/>
      <c r="F263" s="2385"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269</v>
      </c>
      <c r="B266" s="1782" t="s">
        <v>270</v>
      </c>
      <c r="C266" s="371"/>
      <c r="D266" s="2464"/>
      <c r="E266" s="2206"/>
      <c r="F266" s="2385" t="str">
        <f>INDEX(PT_DIFFERENTIATION_VTAR,MATCH(A266,PT_DIFFERENTIATION_VTAR_ID,0))</f>
        <v>Тариф на водоотведение</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0.75" hidden="1">
      <c r="A268" s="1782"/>
      <c r="B268" s="1782"/>
      <c r="C268" s="371" t="s">
        <v>1157</v>
      </c>
      <c r="D268" s="2464"/>
      <c r="E268" s="2206"/>
      <c r="F268" s="2385"/>
      <c r="G268" s="402"/>
      <c r="H268" s="1502"/>
      <c r="I268" s="653"/>
      <c r="J268" s="573"/>
      <c r="K268" s="1502"/>
      <c r="L268" s="216"/>
      <c r="M268" s="343"/>
      <c r="N268" s="336"/>
      <c r="O268" s="1626"/>
      <c r="P268" s="1626"/>
      <c r="AH268" s="1633">
        <v>0</v>
      </c>
    </row>
    <row s="1637" customFormat="1" customHeight="1" ht="18.75" hidden="1">
      <c r="A269" s="1782" t="s">
        <v>274</v>
      </c>
      <c r="B269" s="1782" t="s">
        <v>275</v>
      </c>
      <c r="C269" s="371"/>
      <c r="D269" s="2464"/>
      <c r="E269" s="2206"/>
      <c r="F269" s="2385" t="str">
        <f>INDEX(PT_DIFFERENTIATION_VTAR,MATCH(A269,PT_DIFFERENTIATION_VTAR_ID,0))</f>
        <v>Тариф на транспортировку сточных вод</v>
      </c>
      <c r="G269" s="2429" t="str">
        <f>INDEX(PT_DIFFERENTIATION_NTAR,MATCH(B269,PT_DIFFERENTIATION_NTAR_ID,0))</f>
        <v/>
      </c>
      <c r="H269" s="1864"/>
      <c r="I269" s="1741"/>
      <c r="J269" s="1775"/>
      <c r="K269" s="1780"/>
      <c r="L269" s="1864" t="s">
        <v>310</v>
      </c>
      <c r="M269" s="343"/>
      <c r="N269" s="336"/>
      <c r="O269" s="1626"/>
      <c r="P269" s="1626"/>
      <c r="AH269" s="1633">
        <v>0</v>
      </c>
    </row>
    <row s="1637" customFormat="1" customHeight="1" ht="18.75" hidden="1">
      <c r="A270" s="1782"/>
      <c r="B270" s="1782"/>
      <c r="C270" s="371" t="s">
        <v>1148</v>
      </c>
      <c r="D270" s="2464"/>
      <c r="E270" s="2206"/>
      <c r="F270" s="2385"/>
      <c r="G270" s="2429"/>
      <c r="H270" s="1502"/>
      <c r="I270" s="653" t="s">
        <v>1147</v>
      </c>
      <c r="J270" s="573"/>
      <c r="K270" s="1502"/>
      <c r="L270" s="216"/>
      <c r="M270" s="343"/>
      <c r="N270" s="336"/>
      <c r="O270" s="1626"/>
      <c r="P270" s="1626"/>
      <c r="AH270" s="1633">
        <v>0</v>
      </c>
    </row>
    <row s="1637" customFormat="1" customHeight="1" ht="0.75" hidden="1">
      <c r="A271" s="1782"/>
      <c r="B271" s="1782"/>
      <c r="C271" s="371" t="s">
        <v>1157</v>
      </c>
      <c r="D271" s="2464"/>
      <c r="E271" s="2206"/>
      <c r="F271" s="2385"/>
      <c r="G271" s="402"/>
      <c r="H271" s="1502"/>
      <c r="I271" s="653"/>
      <c r="J271" s="573"/>
      <c r="K271" s="1502"/>
      <c r="L271" s="216"/>
      <c r="M271" s="343"/>
      <c r="N271" s="336"/>
      <c r="O271" s="1626"/>
      <c r="P271" s="1626"/>
      <c r="AH271" s="1633">
        <v>0</v>
      </c>
    </row>
    <row s="1637" customFormat="1" customHeight="1" ht="18.75" hidden="1">
      <c r="A272" s="1782" t="s">
        <v>279</v>
      </c>
      <c r="B272" s="1782" t="s">
        <v>280</v>
      </c>
      <c r="C272" s="371"/>
      <c r="D272" s="2464"/>
      <c r="E272" s="2206"/>
      <c r="F272" s="2385" t="str">
        <f>INDEX(PT_DIFFERENTIATION_VTAR,MATCH(A272,PT_DIFFERENTIATION_VTAR_ID,0))</f>
        <v>Тариф на подключение (технологическое присоединение) к централизованной системе водоотведения</v>
      </c>
      <c r="G272" s="2429" t="str">
        <f>INDEX(PT_DIFFERENTIATION_NTAR,MATCH(B272,PT_DIFFERENTIATION_NTAR_ID,0))</f>
        <v/>
      </c>
      <c r="H272" s="1864"/>
      <c r="I272" s="1741"/>
      <c r="J272" s="1775"/>
      <c r="K272" s="1780"/>
      <c r="L272" s="1864" t="s">
        <v>310</v>
      </c>
      <c r="M272" s="343"/>
      <c r="N272" s="336"/>
      <c r="O272" s="1626"/>
      <c r="P272" s="1626"/>
      <c r="AH272" s="1633">
        <v>0</v>
      </c>
    </row>
    <row s="1637" customFormat="1" customHeight="1" ht="18.75" hidden="1">
      <c r="A273" s="1782"/>
      <c r="B273" s="1782"/>
      <c r="C273" s="371" t="s">
        <v>1148</v>
      </c>
      <c r="D273" s="2464"/>
      <c r="E273" s="2206"/>
      <c r="F273" s="2385"/>
      <c r="G273" s="2429"/>
      <c r="H273" s="1502"/>
      <c r="I273" s="653" t="s">
        <v>1147</v>
      </c>
      <c r="J273" s="573"/>
      <c r="K273" s="1502"/>
      <c r="L273" s="216"/>
      <c r="M273" s="343"/>
      <c r="N273" s="336"/>
      <c r="O273" s="1626"/>
      <c r="P273" s="1626"/>
      <c r="AH273" s="1633">
        <v>0</v>
      </c>
    </row>
    <row s="1637" customFormat="1" customHeight="1" ht="1.05">
      <c r="A274" s="1782"/>
      <c r="B274" s="1782"/>
      <c r="C274" s="371" t="s">
        <v>1157</v>
      </c>
      <c r="D274" s="2464"/>
      <c r="E274" s="2206"/>
      <c r="F274" s="2385"/>
      <c r="G274" s="402"/>
      <c r="H274" s="1502"/>
      <c r="I274" s="653"/>
      <c r="J274" s="573"/>
      <c r="K274" s="1502"/>
      <c r="L274" s="216"/>
      <c r="M274" s="343"/>
      <c r="N274" s="336"/>
      <c r="O274" s="1626"/>
      <c r="P274" s="1626"/>
      <c r="AH274" s="1633">
        <v>1</v>
      </c>
    </row>
    <row customHeight="1" ht="27.299999999999997">
      <c r="A275" s="1782"/>
      <c r="B275" s="1782"/>
      <c r="D275" s="378"/>
      <c r="E275" s="149" t="s">
        <v>92</v>
      </c>
      <c r="F275"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5" s="2462"/>
      <c r="H275" s="2462"/>
      <c r="I275" s="2462"/>
      <c r="J275" s="2462"/>
      <c r="K275" s="2462"/>
      <c r="L275" s="2462"/>
      <c r="M275" s="299"/>
      <c r="N275" s="336"/>
      <c r="AH275" s="376">
        <v>26</v>
      </c>
    </row>
    <row s="1637" customFormat="1" customHeight="1" ht="60.75" hidden="1">
      <c r="A276" s="1782" t="s">
        <v>156</v>
      </c>
      <c r="B276" s="1782" t="s">
        <v>157</v>
      </c>
      <c r="C276" s="371"/>
      <c r="D276" s="2464"/>
      <c r="E276" s="2206"/>
      <c r="F276" s="2385"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429" t="str">
        <f>INDEX(PT_DIFFERENTIATION_NTAR,MATCH(B276,PT_DIFFERENTIATION_NTAR_ID,0))</f>
        <v/>
      </c>
      <c r="H276" s="1864"/>
      <c r="I276" s="1741"/>
      <c r="J276" s="1775"/>
      <c r="K276" s="1780"/>
      <c r="L276" s="1864" t="s">
        <v>310</v>
      </c>
      <c r="M27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2172"/>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2172"/>
      <c r="N278" s="336"/>
      <c r="O278" s="1626"/>
      <c r="P278" s="1626"/>
      <c r="AH278" s="1633">
        <v>0</v>
      </c>
    </row>
    <row s="1637" customFormat="1" customHeight="1" ht="45" hidden="1">
      <c r="A279" s="1782" t="s">
        <v>161</v>
      </c>
      <c r="B279" s="1782" t="s">
        <v>162</v>
      </c>
      <c r="C279" s="371"/>
      <c r="D279" s="2464"/>
      <c r="E279" s="2206"/>
      <c r="F279" s="2385" t="str">
        <f>INDEX(PT_DIFFERENTIATION_VTAR,MATCH(A279,PT_DIFFERENTIATION_VTAR_ID,0))</f>
        <v/>
      </c>
      <c r="G279" s="2429" t="str">
        <f>INDEX(PT_DIFFERENTIATION_NTAR,MATCH(B279,PT_DIFFERENTIATION_NTAR_ID,0))</f>
        <v/>
      </c>
      <c r="H279" s="1864"/>
      <c r="I279" s="1741"/>
      <c r="J279" s="1775"/>
      <c r="K279" s="1780"/>
      <c r="L279" s="1864" t="s">
        <v>310</v>
      </c>
      <c r="M279" s="217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186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45" hidden="1">
      <c r="A282" s="1782" t="s">
        <v>168</v>
      </c>
      <c r="B282" s="1782" t="s">
        <v>169</v>
      </c>
      <c r="C282" s="371"/>
      <c r="D282" s="2464"/>
      <c r="E282" s="2206"/>
      <c r="F282" s="2385" t="str">
        <f>INDEX(PT_DIFFERENTIATION_VTAR,MATCH(A282,PT_DIFFERENTIATION_VTAR_ID,0))</f>
        <v>Тарифы на теплоноситель, поставляемый теплоснабжающими организациями потребителям, другим теплоснабжающим организациям</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45" hidden="1">
      <c r="A285" s="1782" t="s">
        <v>174</v>
      </c>
      <c r="B285" s="1782" t="s">
        <v>175</v>
      </c>
      <c r="C285" s="371"/>
      <c r="D285" s="2464"/>
      <c r="E285" s="2206"/>
      <c r="F285" s="2385" t="str">
        <f>INDEX(PT_DIFFERENTIATION_VTAR,MATCH(A285,PT_DIFFERENTIATION_VTAR_ID,0))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180</v>
      </c>
      <c r="B288" s="1782" t="s">
        <v>181</v>
      </c>
      <c r="C288" s="371"/>
      <c r="D288" s="2464"/>
      <c r="E288" s="2206"/>
      <c r="F288" s="2385" t="str">
        <f>INDEX(PT_DIFFERENTIATION_VTAR,MATCH(A288,PT_DIFFERENTIATION_VTAR_ID,0))</f>
        <v>Тарифы на услуги по передаче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186</v>
      </c>
      <c r="B291" s="1782" t="s">
        <v>187</v>
      </c>
      <c r="C291" s="371"/>
      <c r="D291" s="2464"/>
      <c r="E291" s="2206"/>
      <c r="F291" s="2385" t="str">
        <f>INDEX(PT_DIFFERENTIATION_VTAR,MATCH(A291,PT_DIFFERENTIATION_VTAR_ID,0))</f>
        <v>Тарифы на услуги по передаче теплоносителя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192</v>
      </c>
      <c r="B294" s="1782" t="s">
        <v>193</v>
      </c>
      <c r="C294" s="371"/>
      <c r="D294" s="2464"/>
      <c r="E294" s="2206"/>
      <c r="F294" s="2385" t="str">
        <f>INDEX(PT_DIFFERENTIATION_VTAR,MATCH(A294,PT_DIFFERENTIATION_VTAR_ID,0))</f>
        <v>Плата за услуги по поддержанию резервной тепловой мощности при отсутствии потребления тепловой энергии</v>
      </c>
      <c r="G294" s="2429" t="str">
        <f>INDEX(PT_DIFFERENTIATION_NTAR,MATCH(B294,PT_DIFFERENTIATION_NTAR_ID,0))</f>
        <v/>
      </c>
      <c r="H294" s="1864"/>
      <c r="I294" s="1741"/>
      <c r="J294" s="1775"/>
      <c r="K294" s="1780"/>
      <c r="L294" s="1864" t="s">
        <v>310</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198</v>
      </c>
      <c r="B297" s="1782" t="s">
        <v>199</v>
      </c>
      <c r="C297" s="371"/>
      <c r="D297" s="2464"/>
      <c r="E297" s="2206"/>
      <c r="F297" s="2385" t="str">
        <f>INDEX(PT_DIFFERENTIATION_VTAR,MATCH(A297,PT_DIFFERENTIATION_VTAR_ID,0))</f>
        <v>Плата за подключение (технологическое присоединение) к системе теплоснабжения</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204</v>
      </c>
      <c r="B300" s="1782" t="s">
        <v>205</v>
      </c>
      <c r="C300" s="371"/>
      <c r="D300" s="2464"/>
      <c r="E300" s="2206"/>
      <c r="F300" s="2385" t="str">
        <f>INDEX(PT_DIFFERENTIATION_VTAR,MATCH(A300,PT_DIFFERENTIATION_VTAR_ID,0))</f>
        <v>Плата за подключение (технологическое присоединение) к системе теплоснабжения (индивидуальная)</v>
      </c>
      <c r="G300" s="2429" t="str">
        <f>INDEX(PT_DIFFERENTIATION_NTAR,MATCH(B300,PT_DIFFERENTIATION_NTAR_ID,0))</f>
        <v/>
      </c>
      <c r="H300" s="1991"/>
      <c r="I300" s="1741"/>
      <c r="J300" s="1775"/>
      <c r="K300" s="1780"/>
      <c r="L300" s="1991" t="s">
        <v>310</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224</v>
      </c>
      <c r="B303" s="1782" t="s">
        <v>225</v>
      </c>
      <c r="C303" s="371"/>
      <c r="D303" s="2464"/>
      <c r="E303" s="2206"/>
      <c r="F303" s="2385" t="str">
        <f>INDEX(PT_DIFFERENTIATION_VTAR,MATCH(A303,PT_DIFFERENTIATION_VTAR_ID,0))</f>
        <v>Тариф на питьевую воду (питьевое водоснабжение)</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229</v>
      </c>
      <c r="B306" s="1782" t="s">
        <v>230</v>
      </c>
      <c r="C306" s="371"/>
      <c r="D306" s="2464"/>
      <c r="E306" s="2206"/>
      <c r="F306" s="2385" t="str">
        <f>INDEX(PT_DIFFERENTIATION_VTAR,MATCH(A306,PT_DIFFERENTIATION_VTAR_ID,0))</f>
        <v>Тариф на техническую воду</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c r="A309" s="1782" t="s">
        <v>236</v>
      </c>
      <c r="B309" s="1782" t="s">
        <v>237</v>
      </c>
      <c r="C309" s="371"/>
      <c r="D309" s="2464"/>
      <c r="E309" s="2206"/>
      <c r="F309" s="2385" t="str">
        <f>INDEX(PT_DIFFERENTIATION_VTAR,MATCH(A309,PT_DIFFERENTIATION_VTAR_ID,0))</f>
        <v>Тариф на транспортировку воды</v>
      </c>
      <c r="G309" s="2429" t="str">
        <f>INDEX(PT_DIFFERENTIATION_NTAR,MATCH(B309,PT_DIFFERENTIATION_NTAR_ID,0))</f>
        <v>Транспортировка воды</v>
      </c>
      <c r="H309" s="1864"/>
      <c r="I309" s="1741">
        <v>45658</v>
      </c>
      <c r="J309" s="1775">
        <v>46022</v>
      </c>
      <c r="K309" s="1780">
        <v>0</v>
      </c>
      <c r="L309" s="1864" t="s">
        <v>310</v>
      </c>
      <c r="M309" s="343"/>
      <c r="N309" s="336"/>
      <c r="O309" s="1626"/>
      <c r="P309" s="1626"/>
      <c r="AH309" s="1633">
        <v>0</v>
      </c>
    </row>
    <row s="1637" customFormat="1" customHeight="1" ht="56.25">
      <c r="A310" s="1825"/>
      <c r="B310" s="1825"/>
      <c r="C310" s="1689"/>
      <c r="D310" s="346"/>
      <c r="E310" s="1033"/>
      <c r="F310" s="1033"/>
      <c r="G310" s="1033"/>
      <c r="H310" s="2579" t="s">
        <v>498</v>
      </c>
      <c r="I310" s="1741">
        <v>46023</v>
      </c>
      <c r="J310" s="1775">
        <v>46387</v>
      </c>
      <c r="K310" s="1780">
        <v>0</v>
      </c>
      <c r="L310" s="2273" t="s">
        <v>310</v>
      </c>
      <c r="M310" s="2320"/>
      <c r="N310" s="620"/>
      <c r="O310" s="1626"/>
      <c r="P310" s="1626"/>
      <c r="Q310" s="1637"/>
      <c r="R310" s="1637"/>
      <c r="S310" s="1637"/>
      <c r="T310" s="1637"/>
      <c r="U310" s="1637"/>
      <c r="V310" s="1637"/>
      <c r="W310" s="1637"/>
      <c r="X310" s="1637"/>
      <c r="Y310" s="1637"/>
      <c r="Z310" s="1637"/>
      <c r="AA310" s="1637"/>
      <c r="AB310" s="1637"/>
      <c r="AC310" s="1637"/>
      <c r="AD310" s="1637"/>
      <c r="AE310" s="1637"/>
      <c r="AF310" s="1637"/>
      <c r="AG310" s="1637"/>
      <c r="AH310" s="1637">
        <v>0</v>
      </c>
    </row>
    <row s="1637" customFormat="1" customHeight="1" ht="56.25">
      <c r="A311" s="1825"/>
      <c r="B311" s="1825"/>
      <c r="C311" s="1689"/>
      <c r="D311" s="346"/>
      <c r="E311" s="1033"/>
      <c r="F311" s="1033"/>
      <c r="G311" s="1033"/>
      <c r="H311" s="2579" t="s">
        <v>498</v>
      </c>
      <c r="I311" s="1741">
        <v>46388</v>
      </c>
      <c r="J311" s="1775">
        <v>46752</v>
      </c>
      <c r="K311" s="1780">
        <v>0</v>
      </c>
      <c r="L311" s="2273" t="s">
        <v>310</v>
      </c>
      <c r="M311" s="2320"/>
      <c r="N311" s="620"/>
      <c r="O311" s="1626"/>
      <c r="P311" s="1626"/>
      <c r="Q311" s="1637"/>
      <c r="R311" s="1637"/>
      <c r="S311" s="1637"/>
      <c r="T311" s="1637"/>
      <c r="U311" s="1637"/>
      <c r="V311" s="1637"/>
      <c r="W311" s="1637"/>
      <c r="X311" s="1637"/>
      <c r="Y311" s="1637"/>
      <c r="Z311" s="1637"/>
      <c r="AA311" s="1637"/>
      <c r="AB311" s="1637"/>
      <c r="AC311" s="1637"/>
      <c r="AD311" s="1637"/>
      <c r="AE311" s="1637"/>
      <c r="AF311" s="1637"/>
      <c r="AG311" s="1637"/>
      <c r="AH311" s="1637">
        <v>0</v>
      </c>
    </row>
    <row s="1637" customFormat="1" customHeight="1" ht="18.75">
      <c r="A312" s="1782"/>
      <c r="B312" s="1782"/>
      <c r="C312" s="371" t="s">
        <v>1148</v>
      </c>
      <c r="D312" s="2464"/>
      <c r="E312" s="2206"/>
      <c r="F312" s="2385"/>
      <c r="G312" s="2429"/>
      <c r="H312" s="1502"/>
      <c r="I312" s="653" t="s">
        <v>1147</v>
      </c>
      <c r="J312" s="573"/>
      <c r="K312" s="1502"/>
      <c r="L312" s="216"/>
      <c r="M312" s="343"/>
      <c r="N312" s="336"/>
      <c r="O312" s="1626"/>
      <c r="P312" s="1626"/>
      <c r="AH312" s="1633">
        <v>0</v>
      </c>
    </row>
    <row s="1637" customFormat="1" customHeight="1" ht="0.75">
      <c r="A313" s="1782"/>
      <c r="B313" s="1782"/>
      <c r="C313" s="371" t="s">
        <v>1157</v>
      </c>
      <c r="D313" s="2464"/>
      <c r="E313" s="2206"/>
      <c r="F313" s="2385"/>
      <c r="G313" s="402"/>
      <c r="H313" s="1502"/>
      <c r="I313" s="653"/>
      <c r="J313" s="573"/>
      <c r="K313" s="1502"/>
      <c r="L313" s="216"/>
      <c r="M313" s="343"/>
      <c r="N313" s="336"/>
      <c r="O313" s="1626"/>
      <c r="P313" s="1626"/>
      <c r="AH313" s="1633">
        <v>0</v>
      </c>
    </row>
    <row s="1637" customFormat="1" customHeight="1" ht="18.75" hidden="1">
      <c r="A314" s="1782" t="s">
        <v>244</v>
      </c>
      <c r="B314" s="1782" t="s">
        <v>245</v>
      </c>
      <c r="C314" s="371"/>
      <c r="D314" s="2464"/>
      <c r="E314" s="2206"/>
      <c r="F314" s="2385" t="str">
        <f>INDEX(PT_DIFFERENTIATION_VTAR,MATCH(A314,PT_DIFFERENTIATION_VTAR_ID,0))</f>
        <v>Тариф на подвоз воды</v>
      </c>
      <c r="G314" s="2429" t="str">
        <f>INDEX(PT_DIFFERENTIATION_NTAR,MATCH(B314,PT_DIFFERENTIATION_NTAR_ID,0))</f>
        <v/>
      </c>
      <c r="H314" s="1864"/>
      <c r="I314" s="1741"/>
      <c r="J314" s="1775"/>
      <c r="K314" s="1780"/>
      <c r="L314" s="1864" t="s">
        <v>310</v>
      </c>
      <c r="M314" s="343"/>
      <c r="N314" s="336"/>
      <c r="O314" s="1626"/>
      <c r="P314" s="1626"/>
      <c r="AH314" s="1633">
        <v>0</v>
      </c>
    </row>
    <row s="1637" customFormat="1" customHeight="1" ht="18.75" hidden="1">
      <c r="A315" s="1782"/>
      <c r="B315" s="1782"/>
      <c r="C315" s="371" t="s">
        <v>1148</v>
      </c>
      <c r="D315" s="2464"/>
      <c r="E315" s="2206"/>
      <c r="F315" s="2385"/>
      <c r="G315" s="2429"/>
      <c r="H315" s="1502"/>
      <c r="I315" s="653" t="s">
        <v>1147</v>
      </c>
      <c r="J315" s="573"/>
      <c r="K315" s="1502"/>
      <c r="L315" s="216"/>
      <c r="M315" s="343"/>
      <c r="N315" s="336"/>
      <c r="O315" s="1626"/>
      <c r="P315" s="1626"/>
      <c r="AH315" s="1633">
        <v>0</v>
      </c>
    </row>
    <row s="1637" customFormat="1" customHeight="1" ht="0.75" hidden="1">
      <c r="A316" s="1782"/>
      <c r="B316" s="1782"/>
      <c r="C316" s="371" t="s">
        <v>1157</v>
      </c>
      <c r="D316" s="2464"/>
      <c r="E316" s="2206"/>
      <c r="F316" s="2385"/>
      <c r="G316" s="402"/>
      <c r="H316" s="1502"/>
      <c r="I316" s="653"/>
      <c r="J316" s="573"/>
      <c r="K316" s="1502"/>
      <c r="L316" s="216"/>
      <c r="M316" s="343"/>
      <c r="N316" s="336"/>
      <c r="O316" s="1626"/>
      <c r="P316" s="1626"/>
      <c r="AH316" s="1633">
        <v>0</v>
      </c>
    </row>
    <row s="1637" customFormat="1" customHeight="1" ht="18.75" hidden="1">
      <c r="A317" s="1782" t="s">
        <v>249</v>
      </c>
      <c r="B317" s="1782" t="s">
        <v>250</v>
      </c>
      <c r="C317" s="371"/>
      <c r="D317" s="2464"/>
      <c r="E317" s="2206"/>
      <c r="F317" s="2385"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9" t="str">
        <f>INDEX(PT_DIFFERENTIATION_NTAR,MATCH(B317,PT_DIFFERENTIATION_NTAR_ID,0))</f>
        <v/>
      </c>
      <c r="H317" s="1864"/>
      <c r="I317" s="1741"/>
      <c r="J317" s="1775"/>
      <c r="K317" s="1780"/>
      <c r="L317" s="1864" t="s">
        <v>310</v>
      </c>
      <c r="M317" s="343"/>
      <c r="N317" s="336"/>
      <c r="O317" s="1626"/>
      <c r="P317" s="1626"/>
      <c r="AH317" s="1633">
        <v>0</v>
      </c>
    </row>
    <row s="1637" customFormat="1" customHeight="1" ht="18.75" hidden="1">
      <c r="A318" s="1782"/>
      <c r="B318" s="1782"/>
      <c r="C318" s="371" t="s">
        <v>1148</v>
      </c>
      <c r="D318" s="2464"/>
      <c r="E318" s="2206"/>
      <c r="F318" s="2385"/>
      <c r="G318" s="2429"/>
      <c r="H318" s="1502"/>
      <c r="I318" s="653" t="s">
        <v>1147</v>
      </c>
      <c r="J318" s="573"/>
      <c r="K318" s="1502"/>
      <c r="L318" s="216"/>
      <c r="M318" s="343"/>
      <c r="N318" s="336"/>
      <c r="O318" s="1626"/>
      <c r="P318" s="1626"/>
      <c r="AH318" s="1633">
        <v>0</v>
      </c>
    </row>
    <row s="1637" customFormat="1" customHeight="1" ht="0.75" hidden="1">
      <c r="A319" s="1782"/>
      <c r="B319" s="1782"/>
      <c r="C319" s="371" t="s">
        <v>1157</v>
      </c>
      <c r="D319" s="2464"/>
      <c r="E319" s="2206"/>
      <c r="F319" s="2385"/>
      <c r="G319" s="402"/>
      <c r="H319" s="1502"/>
      <c r="I319" s="653"/>
      <c r="J319" s="573"/>
      <c r="K319" s="1502"/>
      <c r="L319" s="216"/>
      <c r="M319" s="343"/>
      <c r="N319" s="336"/>
      <c r="O319" s="1626"/>
      <c r="P319" s="1626"/>
      <c r="AH319" s="1633">
        <v>0</v>
      </c>
    </row>
    <row s="1637" customFormat="1" customHeight="1" ht="18.75" hidden="1">
      <c r="A320" s="1782" t="s">
        <v>254</v>
      </c>
      <c r="B320" s="1782" t="s">
        <v>255</v>
      </c>
      <c r="C320" s="371"/>
      <c r="D320" s="2464"/>
      <c r="E320" s="2206"/>
      <c r="F320" s="2385" t="str">
        <f>INDEX(PT_DIFFERENTIATION_VTAR,MATCH(A320,PT_DIFFERENTIATION_VTAR_ID,0))</f>
        <v>Тариф на горячую воду (горячее водоснабжение)</v>
      </c>
      <c r="G320" s="2429" t="str">
        <f>INDEX(PT_DIFFERENTIATION_NTAR,MATCH(B320,PT_DIFFERENTIATION_NTAR_ID,0))</f>
        <v/>
      </c>
      <c r="H320" s="1864"/>
      <c r="I320" s="1741"/>
      <c r="J320" s="1775"/>
      <c r="K320" s="1780"/>
      <c r="L320" s="1864" t="s">
        <v>310</v>
      </c>
      <c r="M320" s="343"/>
      <c r="N320" s="336"/>
      <c r="O320" s="1626"/>
      <c r="P320" s="1626"/>
      <c r="AH320" s="1633">
        <v>0</v>
      </c>
    </row>
    <row s="1637" customFormat="1" customHeight="1" ht="18.75" hidden="1">
      <c r="A321" s="1782"/>
      <c r="B321" s="1782"/>
      <c r="C321" s="371" t="s">
        <v>1148</v>
      </c>
      <c r="D321" s="2464"/>
      <c r="E321" s="2206"/>
      <c r="F321" s="2385"/>
      <c r="G321" s="2429"/>
      <c r="H321" s="1502"/>
      <c r="I321" s="653" t="s">
        <v>1147</v>
      </c>
      <c r="J321" s="573"/>
      <c r="K321" s="1502"/>
      <c r="L321" s="216"/>
      <c r="M321" s="343"/>
      <c r="N321" s="336"/>
      <c r="O321" s="1626"/>
      <c r="P321" s="1626"/>
      <c r="AH321" s="1633">
        <v>0</v>
      </c>
    </row>
    <row s="1637" customFormat="1" customHeight="1" ht="0.75" hidden="1">
      <c r="A322" s="1782"/>
      <c r="B322" s="1782"/>
      <c r="C322" s="371" t="s">
        <v>1157</v>
      </c>
      <c r="D322" s="2464"/>
      <c r="E322" s="2206"/>
      <c r="F322" s="2385"/>
      <c r="G322" s="402"/>
      <c r="H322" s="1502"/>
      <c r="I322" s="653"/>
      <c r="J322" s="573"/>
      <c r="K322" s="1502"/>
      <c r="L322" s="216"/>
      <c r="M322" s="343"/>
      <c r="N322" s="336"/>
      <c r="O322" s="1626"/>
      <c r="P322" s="1626"/>
      <c r="AH322" s="1633">
        <v>0</v>
      </c>
    </row>
    <row s="1637" customFormat="1" customHeight="1" ht="18.75" hidden="1">
      <c r="A323" s="1782" t="s">
        <v>259</v>
      </c>
      <c r="B323" s="1782" t="s">
        <v>260</v>
      </c>
      <c r="C323" s="371"/>
      <c r="D323" s="2464"/>
      <c r="E323" s="2206"/>
      <c r="F323" s="2385" t="str">
        <f>INDEX(PT_DIFFERENTIATION_VTAR,MATCH(A323,PT_DIFFERENTIATION_VTAR_ID,0))</f>
        <v>Тариф на транспортировку горячей воды</v>
      </c>
      <c r="G323" s="2429" t="str">
        <f>INDEX(PT_DIFFERENTIATION_NTAR,MATCH(B323,PT_DIFFERENTIATION_NTAR_ID,0))</f>
        <v/>
      </c>
      <c r="H323" s="1864"/>
      <c r="I323" s="1741"/>
      <c r="J323" s="1775"/>
      <c r="K323" s="1780"/>
      <c r="L323" s="1864" t="s">
        <v>310</v>
      </c>
      <c r="M323" s="343"/>
      <c r="N323" s="336"/>
      <c r="O323" s="1626"/>
      <c r="P323" s="1626"/>
      <c r="AH323" s="1633">
        <v>0</v>
      </c>
    </row>
    <row s="1637" customFormat="1" customHeight="1" ht="18.75" hidden="1">
      <c r="A324" s="1782"/>
      <c r="B324" s="1782"/>
      <c r="C324" s="371" t="s">
        <v>1148</v>
      </c>
      <c r="D324" s="2464"/>
      <c r="E324" s="2206"/>
      <c r="F324" s="2385"/>
      <c r="G324" s="2429"/>
      <c r="H324" s="1502"/>
      <c r="I324" s="653" t="s">
        <v>1147</v>
      </c>
      <c r="J324" s="573"/>
      <c r="K324" s="1502"/>
      <c r="L324" s="216"/>
      <c r="M324" s="343"/>
      <c r="N324" s="336"/>
      <c r="O324" s="1626"/>
      <c r="P324" s="1626"/>
      <c r="AH324" s="1633">
        <v>0</v>
      </c>
    </row>
    <row s="1637" customFormat="1" customHeight="1" ht="0.75" hidden="1">
      <c r="A325" s="1782"/>
      <c r="B325" s="1782"/>
      <c r="C325" s="371" t="s">
        <v>1157</v>
      </c>
      <c r="D325" s="2464"/>
      <c r="E325" s="2206"/>
      <c r="F325" s="2385"/>
      <c r="G325" s="402"/>
      <c r="H325" s="1502"/>
      <c r="I325" s="653"/>
      <c r="J325" s="573"/>
      <c r="K325" s="1502"/>
      <c r="L325" s="216"/>
      <c r="M325" s="343"/>
      <c r="N325" s="336"/>
      <c r="O325" s="1626"/>
      <c r="P325" s="1626"/>
      <c r="AH325" s="1633">
        <v>0</v>
      </c>
    </row>
    <row s="1637" customFormat="1" customHeight="1" ht="18.75" hidden="1">
      <c r="A326" s="1782" t="s">
        <v>264</v>
      </c>
      <c r="B326" s="1782" t="s">
        <v>265</v>
      </c>
      <c r="C326" s="371"/>
      <c r="D326" s="2464"/>
      <c r="E326" s="2206"/>
      <c r="F326" s="2385"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9" t="str">
        <f>INDEX(PT_DIFFERENTIATION_NTAR,MATCH(B326,PT_DIFFERENTIATION_NTAR_ID,0))</f>
        <v/>
      </c>
      <c r="H326" s="1864"/>
      <c r="I326" s="1741"/>
      <c r="J326" s="1775"/>
      <c r="K326" s="1780"/>
      <c r="L326" s="1864" t="s">
        <v>310</v>
      </c>
      <c r="M326" s="343"/>
      <c r="N326" s="336"/>
      <c r="O326" s="1626"/>
      <c r="P326" s="1626"/>
      <c r="AH326" s="1633">
        <v>0</v>
      </c>
    </row>
    <row s="1637" customFormat="1" customHeight="1" ht="18.75" hidden="1">
      <c r="A327" s="1782"/>
      <c r="B327" s="1782"/>
      <c r="C327" s="371" t="s">
        <v>1148</v>
      </c>
      <c r="D327" s="2464"/>
      <c r="E327" s="2206"/>
      <c r="F327" s="2385"/>
      <c r="G327" s="2429"/>
      <c r="H327" s="1502"/>
      <c r="I327" s="653" t="s">
        <v>1147</v>
      </c>
      <c r="J327" s="573"/>
      <c r="K327" s="1502"/>
      <c r="L327" s="216"/>
      <c r="M327" s="343"/>
      <c r="N327" s="336"/>
      <c r="O327" s="1626"/>
      <c r="P327" s="1626"/>
      <c r="AH327" s="1633">
        <v>0</v>
      </c>
    </row>
    <row s="1637" customFormat="1" customHeight="1" ht="0.75" hidden="1">
      <c r="A328" s="1782"/>
      <c r="B328" s="1782"/>
      <c r="C328" s="371" t="s">
        <v>1157</v>
      </c>
      <c r="D328" s="2464"/>
      <c r="E328" s="2206"/>
      <c r="F328" s="2385"/>
      <c r="G328" s="402"/>
      <c r="H328" s="1502"/>
      <c r="I328" s="653"/>
      <c r="J328" s="573"/>
      <c r="K328" s="1502"/>
      <c r="L328" s="216"/>
      <c r="M328" s="343"/>
      <c r="N328" s="336"/>
      <c r="O328" s="1626"/>
      <c r="P328" s="1626"/>
      <c r="AH328" s="1633">
        <v>0</v>
      </c>
    </row>
    <row s="1637" customFormat="1" customHeight="1" ht="18.75" hidden="1">
      <c r="A329" s="1782" t="s">
        <v>269</v>
      </c>
      <c r="B329" s="1782" t="s">
        <v>270</v>
      </c>
      <c r="C329" s="371"/>
      <c r="D329" s="2464"/>
      <c r="E329" s="2206"/>
      <c r="F329" s="2385" t="str">
        <f>INDEX(PT_DIFFERENTIATION_VTAR,MATCH(A329,PT_DIFFERENTIATION_VTAR_ID,0))</f>
        <v>Тариф на водоотведение</v>
      </c>
      <c r="G329" s="2429" t="str">
        <f>INDEX(PT_DIFFERENTIATION_NTAR,MATCH(B329,PT_DIFFERENTIATION_NTAR_ID,0))</f>
        <v/>
      </c>
      <c r="H329" s="1864"/>
      <c r="I329" s="1741"/>
      <c r="J329" s="1775"/>
      <c r="K329" s="1780"/>
      <c r="L329" s="1864" t="s">
        <v>310</v>
      </c>
      <c r="M329" s="343"/>
      <c r="N329" s="336"/>
      <c r="O329" s="1626"/>
      <c r="P329" s="1626"/>
      <c r="AH329" s="1633">
        <v>0</v>
      </c>
    </row>
    <row s="1637" customFormat="1" customHeight="1" ht="18.75" hidden="1">
      <c r="A330" s="1782"/>
      <c r="B330" s="1782"/>
      <c r="C330" s="371" t="s">
        <v>1148</v>
      </c>
      <c r="D330" s="2464"/>
      <c r="E330" s="2206"/>
      <c r="F330" s="2385"/>
      <c r="G330" s="2429"/>
      <c r="H330" s="1502"/>
      <c r="I330" s="653" t="s">
        <v>1147</v>
      </c>
      <c r="J330" s="573"/>
      <c r="K330" s="1502"/>
      <c r="L330" s="216"/>
      <c r="M330" s="343"/>
      <c r="N330" s="336"/>
      <c r="O330" s="1626"/>
      <c r="P330" s="1626"/>
      <c r="AH330" s="1633">
        <v>0</v>
      </c>
    </row>
    <row s="1637" customFormat="1" customHeight="1" ht="0.75" hidden="1">
      <c r="A331" s="1782"/>
      <c r="B331" s="1782"/>
      <c r="C331" s="371" t="s">
        <v>1157</v>
      </c>
      <c r="D331" s="2464"/>
      <c r="E331" s="2206"/>
      <c r="F331" s="2385"/>
      <c r="G331" s="402"/>
      <c r="H331" s="1502"/>
      <c r="I331" s="653"/>
      <c r="J331" s="573"/>
      <c r="K331" s="1502"/>
      <c r="L331" s="216"/>
      <c r="M331" s="343"/>
      <c r="N331" s="336"/>
      <c r="O331" s="1626"/>
      <c r="P331" s="1626"/>
      <c r="AH331" s="1633">
        <v>0</v>
      </c>
    </row>
    <row s="1637" customFormat="1" customHeight="1" ht="18.75" hidden="1">
      <c r="A332" s="1782" t="s">
        <v>274</v>
      </c>
      <c r="B332" s="1782" t="s">
        <v>275</v>
      </c>
      <c r="C332" s="371"/>
      <c r="D332" s="2464"/>
      <c r="E332" s="2206"/>
      <c r="F332" s="2385" t="str">
        <f>INDEX(PT_DIFFERENTIATION_VTAR,MATCH(A332,PT_DIFFERENTIATION_VTAR_ID,0))</f>
        <v>Тариф на транспортировку сточных вод</v>
      </c>
      <c r="G332" s="2429" t="str">
        <f>INDEX(PT_DIFFERENTIATION_NTAR,MATCH(B332,PT_DIFFERENTIATION_NTAR_ID,0))</f>
        <v/>
      </c>
      <c r="H332" s="1864"/>
      <c r="I332" s="1741"/>
      <c r="J332" s="1775"/>
      <c r="K332" s="1780"/>
      <c r="L332" s="1864" t="s">
        <v>310</v>
      </c>
      <c r="M332" s="343"/>
      <c r="N332" s="336"/>
      <c r="O332" s="1626"/>
      <c r="P332" s="1626"/>
      <c r="AH332" s="1633">
        <v>0</v>
      </c>
    </row>
    <row s="1637" customFormat="1" customHeight="1" ht="18.75" hidden="1">
      <c r="A333" s="1782"/>
      <c r="B333" s="1782"/>
      <c r="C333" s="371" t="s">
        <v>1148</v>
      </c>
      <c r="D333" s="2464"/>
      <c r="E333" s="2206"/>
      <c r="F333" s="2385"/>
      <c r="G333" s="2429"/>
      <c r="H333" s="1502"/>
      <c r="I333" s="653" t="s">
        <v>1147</v>
      </c>
      <c r="J333" s="573"/>
      <c r="K333" s="1502"/>
      <c r="L333" s="216"/>
      <c r="M333" s="343"/>
      <c r="N333" s="336"/>
      <c r="O333" s="1626"/>
      <c r="P333" s="1626"/>
      <c r="AH333" s="1633">
        <v>0</v>
      </c>
    </row>
    <row s="1637" customFormat="1" customHeight="1" ht="0.75" hidden="1">
      <c r="A334" s="1782"/>
      <c r="B334" s="1782"/>
      <c r="C334" s="371" t="s">
        <v>1157</v>
      </c>
      <c r="D334" s="2464"/>
      <c r="E334" s="2206"/>
      <c r="F334" s="2385"/>
      <c r="G334" s="402"/>
      <c r="H334" s="1502"/>
      <c r="I334" s="653"/>
      <c r="J334" s="573"/>
      <c r="K334" s="1502"/>
      <c r="L334" s="216"/>
      <c r="M334" s="343"/>
      <c r="N334" s="336"/>
      <c r="O334" s="1626"/>
      <c r="P334" s="1626"/>
      <c r="AH334" s="1633">
        <v>0</v>
      </c>
    </row>
    <row s="1637" customFormat="1" customHeight="1" ht="18.75" hidden="1">
      <c r="A335" s="1782" t="s">
        <v>279</v>
      </c>
      <c r="B335" s="1782" t="s">
        <v>280</v>
      </c>
      <c r="C335" s="371"/>
      <c r="D335" s="2464"/>
      <c r="E335" s="2206"/>
      <c r="F335" s="2385" t="str">
        <f>INDEX(PT_DIFFERENTIATION_VTAR,MATCH(A335,PT_DIFFERENTIATION_VTAR_ID,0))</f>
        <v>Тариф на подключение (технологическое присоединение) к централизованной системе водоотведения</v>
      </c>
      <c r="G335" s="2429" t="str">
        <f>INDEX(PT_DIFFERENTIATION_NTAR,MATCH(B335,PT_DIFFERENTIATION_NTAR_ID,0))</f>
        <v/>
      </c>
      <c r="H335" s="1864"/>
      <c r="I335" s="1741"/>
      <c r="J335" s="1775"/>
      <c r="K335" s="1780"/>
      <c r="L335" s="1864" t="s">
        <v>310</v>
      </c>
      <c r="M335" s="343"/>
      <c r="N335" s="336"/>
      <c r="O335" s="1626"/>
      <c r="P335" s="1626"/>
      <c r="AH335" s="1633">
        <v>0</v>
      </c>
    </row>
    <row s="1637" customFormat="1" customHeight="1" ht="18.75" hidden="1">
      <c r="A336" s="1782"/>
      <c r="B336" s="1782"/>
      <c r="C336" s="371" t="s">
        <v>1148</v>
      </c>
      <c r="D336" s="2464"/>
      <c r="E336" s="2206"/>
      <c r="F336" s="2385"/>
      <c r="G336" s="2429"/>
      <c r="H336" s="1502"/>
      <c r="I336" s="653" t="s">
        <v>1147</v>
      </c>
      <c r="J336" s="573"/>
      <c r="K336" s="1502"/>
      <c r="L336" s="216"/>
      <c r="M336" s="343"/>
      <c r="N336" s="336"/>
      <c r="O336" s="1626"/>
      <c r="P336" s="1626"/>
      <c r="AH336" s="1633">
        <v>0</v>
      </c>
    </row>
    <row s="1637" customFormat="1" customHeight="1" ht="1.05">
      <c r="A337" s="1782"/>
      <c r="B337" s="1782"/>
      <c r="C337" s="371" t="s">
        <v>1157</v>
      </c>
      <c r="D337" s="2464"/>
      <c r="E337" s="2206"/>
      <c r="F337" s="2385"/>
      <c r="G337" s="402"/>
      <c r="H337" s="1502"/>
      <c r="I337" s="653"/>
      <c r="J337" s="573"/>
      <c r="K337" s="1502"/>
      <c r="L337" s="216"/>
      <c r="M337" s="343"/>
      <c r="N337" s="336"/>
      <c r="O337" s="1626"/>
      <c r="P337" s="1626"/>
      <c r="AH337" s="1633">
        <v>1</v>
      </c>
    </row>
    <row s="1825" customFormat="1" customHeight="1" ht="3">
      <c r="A338" s="1782"/>
      <c r="B338" s="1782"/>
      <c r="C338" s="1783"/>
      <c r="E338" s="404"/>
      <c r="F338" s="404"/>
      <c r="G338" s="404"/>
      <c r="H338" s="404"/>
      <c r="I338" s="404"/>
      <c r="J338" s="404"/>
      <c r="K338" s="404"/>
      <c r="L338" s="404"/>
      <c r="M338" s="404"/>
      <c r="O338" s="198"/>
      <c r="P338" s="198"/>
      <c r="AH338" s="142">
        <v>3</v>
      </c>
    </row>
    <row customHeight="1" ht="26.25">
      <c r="E339" s="204"/>
      <c r="F339" s="2287"/>
      <c r="G339" s="2287"/>
      <c r="H339" s="2287"/>
      <c r="I339" s="2287"/>
      <c r="J339" s="2287"/>
      <c r="K339" s="2287"/>
      <c r="L339" s="2287"/>
      <c r="M339" s="2287"/>
      <c r="AH339" s="376">
        <v>25</v>
      </c>
    </row>
    <row customHeight="1" ht="14.25" hidden="1">
      <c r="A340" s="1781" t="s">
        <v>82</v>
      </c>
      <c r="B340" s="1781">
        <v>0</v>
      </c>
      <c r="C340" s="371">
        <v>0</v>
      </c>
      <c r="D340" s="346">
        <v>3</v>
      </c>
      <c r="E340" s="376">
        <v>6</v>
      </c>
      <c r="F340" s="376">
        <v>46</v>
      </c>
      <c r="G340" s="376">
        <v>35</v>
      </c>
      <c r="H340" s="376">
        <v>3</v>
      </c>
      <c r="I340" s="376">
        <v>11</v>
      </c>
      <c r="J340" s="376">
        <v>11</v>
      </c>
      <c r="K340" s="376">
        <v>35</v>
      </c>
      <c r="L340" s="376">
        <v>35</v>
      </c>
      <c r="M340" s="376">
        <v>84</v>
      </c>
      <c r="N340" s="376">
        <v>10</v>
      </c>
      <c r="O340" s="352">
        <v>10</v>
      </c>
      <c r="P340" s="352">
        <v>10</v>
      </c>
      <c r="Q340" s="376">
        <v>10</v>
      </c>
      <c r="R340" s="376">
        <v>10</v>
      </c>
      <c r="S340" s="376">
        <v>10</v>
      </c>
      <c r="T340" s="376">
        <v>10</v>
      </c>
      <c r="U340" s="376">
        <v>10</v>
      </c>
      <c r="V340" s="376">
        <v>10</v>
      </c>
      <c r="W340" s="376">
        <v>10</v>
      </c>
      <c r="X340" s="376">
        <v>10</v>
      </c>
      <c r="Y340" s="376">
        <v>10</v>
      </c>
      <c r="Z340" s="376">
        <v>10</v>
      </c>
      <c r="AA340" s="376">
        <v>10</v>
      </c>
      <c r="AB340" s="376">
        <v>10</v>
      </c>
      <c r="AC340" s="376">
        <v>10</v>
      </c>
      <c r="AD340" s="376">
        <v>10</v>
      </c>
      <c r="AE340" s="376">
        <v>10</v>
      </c>
      <c r="AF340" s="376">
        <v>10</v>
      </c>
      <c r="AG340" s="376">
        <v>10</v>
      </c>
      <c r="AH340"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09: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5:L275"/>
    <mergeCell ref="D276:D278"/>
    <mergeCell ref="E276:E278"/>
    <mergeCell ref="F276:F278"/>
    <mergeCell ref="D279:D281"/>
    <mergeCell ref="E279:E281"/>
    <mergeCell ref="F279:F281"/>
    <mergeCell ref="D282:D284"/>
    <mergeCell ref="D288:D290"/>
    <mergeCell ref="E288:E290"/>
    <mergeCell ref="F288:F290"/>
    <mergeCell ref="D291:D293"/>
    <mergeCell ref="E291:E293"/>
    <mergeCell ref="F291:F293"/>
    <mergeCell ref="E282:E284"/>
    <mergeCell ref="F282:F284"/>
    <mergeCell ref="D285:D287"/>
    <mergeCell ref="E285:E287"/>
    <mergeCell ref="F309:F313"/>
    <mergeCell ref="D314:D316"/>
    <mergeCell ref="E314:E316"/>
    <mergeCell ref="D335:D337"/>
    <mergeCell ref="E335:E337"/>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4"/>
    <mergeCell ref="E120:E124"/>
    <mergeCell ref="F120:F124"/>
    <mergeCell ref="G120: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4:D196"/>
    <mergeCell ref="E194:E196"/>
    <mergeCell ref="F194:F196"/>
    <mergeCell ref="D183:D187"/>
    <mergeCell ref="E183:E187"/>
    <mergeCell ref="F183:F187"/>
    <mergeCell ref="D188:D190"/>
    <mergeCell ref="E188:E190"/>
    <mergeCell ref="F188:F190"/>
    <mergeCell ref="D177:D179"/>
    <mergeCell ref="E177:E179"/>
    <mergeCell ref="F177:F179"/>
    <mergeCell ref="D180:D182"/>
    <mergeCell ref="E180:E182"/>
    <mergeCell ref="F180:F182"/>
    <mergeCell ref="G180:G181"/>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51:D253"/>
    <mergeCell ref="E251:E253"/>
    <mergeCell ref="F251:F253"/>
    <mergeCell ref="D246:D250"/>
    <mergeCell ref="E246:E250"/>
    <mergeCell ref="F246:F250"/>
    <mergeCell ref="D234:D236"/>
    <mergeCell ref="E234:E236"/>
    <mergeCell ref="F234:F236"/>
    <mergeCell ref="D240:D242"/>
    <mergeCell ref="E240:E242"/>
    <mergeCell ref="F240:F242"/>
    <mergeCell ref="D237:D239"/>
    <mergeCell ref="E237:E239"/>
    <mergeCell ref="F237:F239"/>
    <mergeCell ref="D254:D256"/>
    <mergeCell ref="E254:E256"/>
    <mergeCell ref="F254:F256"/>
    <mergeCell ref="G251:G252"/>
    <mergeCell ref="G254:G255"/>
    <mergeCell ref="G257:G258"/>
    <mergeCell ref="D272:D274"/>
    <mergeCell ref="E272:E274"/>
    <mergeCell ref="F272:F274"/>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1"/>
    <mergeCell ref="E269:E271"/>
    <mergeCell ref="F269:F271"/>
    <mergeCell ref="F285:F287"/>
    <mergeCell ref="D303:D305"/>
    <mergeCell ref="E303:E305"/>
    <mergeCell ref="F303:F305"/>
    <mergeCell ref="D306:D308"/>
    <mergeCell ref="E306:E308"/>
    <mergeCell ref="F306:F308"/>
    <mergeCell ref="D294:D296"/>
    <mergeCell ref="E294:E296"/>
    <mergeCell ref="F294:F296"/>
    <mergeCell ref="D297:D299"/>
    <mergeCell ref="E297:E299"/>
    <mergeCell ref="F297:F299"/>
    <mergeCell ref="D300:D302"/>
    <mergeCell ref="E300:E302"/>
    <mergeCell ref="F300:F302"/>
    <mergeCell ref="F335:F337"/>
    <mergeCell ref="M276:M279"/>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09:D313"/>
    <mergeCell ref="E309:E313"/>
    <mergeCell ref="G335:G336"/>
    <mergeCell ref="G279:G280"/>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4:G315"/>
    <mergeCell ref="G317:G318"/>
    <mergeCell ref="G320:G321"/>
    <mergeCell ref="G306:G307"/>
    <mergeCell ref="G263:G264"/>
    <mergeCell ref="G266:G267"/>
    <mergeCell ref="G269:G270"/>
    <mergeCell ref="G272:G273"/>
    <mergeCell ref="G276:G277"/>
    <mergeCell ref="G282:G283"/>
    <mergeCell ref="G285:G286"/>
    <mergeCell ref="G288:G289"/>
    <mergeCell ref="G291:G292"/>
    <mergeCell ref="G294:G295"/>
    <mergeCell ref="G297:G298"/>
    <mergeCell ref="G303:G304"/>
    <mergeCell ref="G300:G301"/>
    <mergeCell ref="G105:G106"/>
    <mergeCell ref="G108:G109"/>
    <mergeCell ref="G114:G115"/>
    <mergeCell ref="G117:G118"/>
    <mergeCell ref="G234:G235"/>
    <mergeCell ref="G240:G241"/>
    <mergeCell ref="G243:G244"/>
    <mergeCell ref="G246:G249"/>
    <mergeCell ref="G203:G204"/>
    <mergeCell ref="G209:G210"/>
    <mergeCell ref="G213:G214"/>
    <mergeCell ref="G216:G217"/>
    <mergeCell ref="G219:G220"/>
    <mergeCell ref="G168:G169"/>
    <mergeCell ref="G171:G172"/>
    <mergeCell ref="G177:G178"/>
    <mergeCell ref="G222:G223"/>
    <mergeCell ref="G225:G226"/>
    <mergeCell ref="G228:G229"/>
    <mergeCell ref="G183:G186"/>
    <mergeCell ref="G188:G189"/>
    <mergeCell ref="G191:G192"/>
    <mergeCell ref="G194:G195"/>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8 I251:J251 I254:J254 I257:J257 I260:J260 I263:J263 I266:J266 I8:J8 I81:J81 I146:J146 I90:J90 I93:J93 I96:J96 I99:J99 I102:J102 I105:J105 I108:J108 I114:J114 I117:J117 I120:J122 I125:J125 I128:J128 I131:J131 I134:J134 I137:J137 I140:J140 I143:J143 I150:J150 I87:J87 I153:J153 I156:J156 I159:J159 I162:J162 I165:J165 I168:J168 I171:J171 I177:J177 I180:J180 I183:J185 I188:J188 I191:J191 I197:J197 I200:J200 I203:J203 I206:J206 I209:J209 I194:J194 I269:J269 I272:J272 I276:J276 I279:J279 I282:J282 I285:J285 I288:J288 I291:J291 I294:J294 I297:J297 I303:J303 I306:J306 I309:J311 I314:J314 I317:J317 I320:J320 I323:J323 I326:J326 I329:J329 I332:J332 I335:J335 I2:J2 I5:J5 I48:J48 I111:J111 I174:J174 I237:J237 I300:J3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0:M151 M213:M214 M23 M87:M88 M276:M277">
      <formula1>900</formula1>
    </dataValidation>
    <dataValidation type="decimal" allowBlank="1" showErrorMessage="1" errorTitle="Ошибка" error="Допускается ввод только действительных чисел!" sqref="K213 K216 K219 K222 K225 K228 K231 K234 K240 K243 K246:K248 K251 K254 K257 K260 K263 K266 K269 K10 K87 K143 K140 K137 K134 K131 K128 K125 K120:K122 K117 K114 K108 K105 K102 K99 K96 K93 K90 K150 K146 K153 K156 K159 K162 K165 K168 K171 K177 K180 K183:K185 K188 K191 K197 K200 K203 K206 K209 K194 K272 K276 K279 K282 K285 K288 K291 K294 K297 K303 K306 K309:K311 K314 K317 K320 K323 K326 K329 K332 K335 K5 K111 K174 K237 K300">
      <formula1>-9.99999999999999E+23</formula1>
      <formula2>9.99999999999999E+23</formula2>
    </dataValidation>
  </dataValidations>
  <hyperlinks>
    <hyperlink ref="L85" r:id="rId2" xr:uid="{D5A5005B-26BD-7F66-3F7B-B901D1ABE41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BFF75-DE74-A32F-9CC9-C94DE75617A8}" mc:Ignorable="x14ac xr xr2 xr3">
  <sheetPr>
    <tabColor theme="6" tint="0.4"/>
  </sheetPr>
  <dimension ref="A1:R17"/>
  <sheetViews>
    <sheetView showGridLines="0" zoomScale="90" workbookViewId="0">
      <pane xSplit="5" ySplit="9" topLeftCell="F16"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49.7109375" customWidth="1"/>
    <col min="7" max="7" style="1637" width="38.5742187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498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60">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t="s">
        <v>1158</v>
      </c>
      <c r="G10" s="215" t="s">
        <v>1159</v>
      </c>
      <c r="H10" s="2171" t="s">
        <v>1160</v>
      </c>
      <c r="R10" s="376">
        <v>14</v>
      </c>
    </row>
    <row customHeight="1" ht="68.2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t="s">
        <v>1161</v>
      </c>
      <c r="G11" s="215" t="s">
        <v>1162</v>
      </c>
      <c r="H11" s="2172"/>
      <c r="R11" s="376">
        <v>14</v>
      </c>
    </row>
    <row customHeight="1" ht="122.2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1163</v>
      </c>
      <c r="G12" s="215" t="s">
        <v>1164</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32">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1165</v>
      </c>
      <c r="G13" s="215" t="s">
        <v>1166</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223/clause/public/order-clause/info/documents.html?clauseId=2941&amp;clauseInfoId=875480&amp;versioned=&amp;activeTab=1" xr:uid="{9D08F3D9-8499-1D52-5941-A53CF10510C8}"/>
    <hyperlink ref="G11" r:id="rId3" tooltip="https://zakupki.gov.ru/223/clause/public/order-clause/info/actual-common-info.html?clauseId=2941&amp;clauseInfoId=708318" xr:uid="{EEF7B007-EBAD-6D54-AFBC-EA7467C9E11E}"/>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8C376E4F-07D7-28CD-B855-A447FED1ACFF}"/>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F25FC0B3-C52B-84F1-6942-5128BF26D53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29EEA-B1FF-949E-05EF-5B75917F7F47}" mc:Ignorable="x14ac xr xr2 xr3">
  <sheetPr>
    <tabColor rgb="FFCCCCFF"/>
  </sheetPr>
  <dimension ref="A1:AR146"/>
  <sheetViews>
    <sheetView showGridLines="0" zoomScale="90" workbookViewId="0">
      <pane xSplit="6" ySplit="12" topLeftCell="H79" activePane="bottomRight" state="frozen"/>
      <selection pane="bottomLeft" activeCell="A13" sqref="A13"/>
      <selection pane="topRight" activeCell="G1" sqref="G1"/>
      <selection pane="bottomRight" activeCell="J94" sqref="J94:W9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106</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109</v>
      </c>
      <c r="L10" s="2129" t="s">
        <v>88</v>
      </c>
      <c r="M10" s="2129"/>
      <c r="N10" s="112" t="s">
        <v>130</v>
      </c>
      <c r="O10" s="112" t="s">
        <v>109</v>
      </c>
      <c r="P10" s="2129" t="s">
        <v>88</v>
      </c>
      <c r="Q10" s="2129"/>
      <c r="R10" s="112" t="s">
        <v>130</v>
      </c>
      <c r="S10" s="285" t="s">
        <v>109</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233</v>
      </c>
      <c r="F89" s="2147" t="s">
        <v>66</v>
      </c>
      <c r="G89" s="2634" t="str">
        <f>INDEX(VD_NAME_LIST,MATCH("4189674",VD_ID_LIST,0))</f>
        <v>Транспортировка. Питьевая вода</v>
      </c>
      <c r="H89" s="2555"/>
      <c r="I89" s="2555">
        <v>1</v>
      </c>
      <c r="J89" s="2503" t="s">
        <v>234</v>
      </c>
      <c r="K89" s="2187" t="s">
        <v>19</v>
      </c>
      <c r="L89" s="2110"/>
      <c r="M89" s="2110" t="s">
        <v>110</v>
      </c>
      <c r="N89" s="440" t="s">
        <v>28</v>
      </c>
      <c r="O89" s="2187" t="s">
        <v>19</v>
      </c>
      <c r="P89" s="2110"/>
      <c r="Q89" s="2110" t="s">
        <v>110</v>
      </c>
      <c r="R89" s="2635" t="s">
        <v>28</v>
      </c>
      <c r="S89" s="2408" t="s">
        <v>19</v>
      </c>
      <c r="T89" s="2408"/>
      <c r="U89" s="2408" t="s">
        <v>110</v>
      </c>
      <c r="V89" s="1436"/>
      <c r="W89" s="2503"/>
      <c r="X89" s="1269"/>
      <c r="Y89" s="1269"/>
      <c r="Z89" s="1269"/>
      <c r="AA89" s="1269"/>
      <c r="AB89" s="1269" t="s">
        <v>235</v>
      </c>
      <c r="AC89" s="1269" t="s">
        <v>236</v>
      </c>
      <c r="AD89" s="1269" t="s">
        <v>237</v>
      </c>
      <c r="AE89" s="1269" t="s">
        <v>238</v>
      </c>
      <c r="AF89" s="1269" t="s">
        <v>239</v>
      </c>
      <c r="AG89" s="1269"/>
      <c r="AH89" s="1269" t="str">
        <f>IF($E$89=0,"",$E$89)</f>
        <v>Тариф на транспортировку воды</v>
      </c>
      <c r="AI89" s="1269" t="str">
        <f>IF($G$89=0,"",$G$89)</f>
        <v>Транспортировка. Питьевая вода</v>
      </c>
      <c r="AJ89" s="1269" t="str">
        <f>IF($J$89=0,"",$J$89)</f>
        <v>Транспортировка воды</v>
      </c>
      <c r="AK89" s="1269" t="str">
        <f>IF($K$89="нет","без дифференциации",IF($N$89=0,"",$N$89))</f>
        <v>без дифференциации</v>
      </c>
      <c r="AL89" s="1269" t="str">
        <f>IF($O$89="нет","без дифференциации",IF($R$89=0,"",$R$89))</f>
        <v>без дифференциации</v>
      </c>
      <c r="AM89" s="1269" t="str">
        <f>IF($S$89="нет","без дифференциации",IF($V$89=0,"",$V$89))</f>
        <v>без дифференциации</v>
      </c>
      <c r="AN89" s="1774">
        <f>$I$89</f>
        <v>1</v>
      </c>
      <c r="AO89" s="1269" t="str">
        <f>$I$89&amp;"."&amp;$M$89</f>
        <v>1.1</v>
      </c>
      <c r="AP89" s="1261" t="str">
        <f>$I$89&amp;"."&amp;$M$89&amp;"."&amp;$Q$89</f>
        <v>1.1.1</v>
      </c>
      <c r="AQ89" s="1261" t="str">
        <f>$I$89&amp;"."&amp;$M$89&amp;"."&amp;$Q$89&amp;"."&amp;$U$89</f>
        <v>1.1.1.1</v>
      </c>
      <c r="AR89" s="1352">
        <v>0</v>
      </c>
    </row>
    <row s="1855" customFormat="1" customHeight="1" ht="17.25">
      <c r="A90" s="323"/>
      <c r="C90" s="322"/>
      <c r="D90" s="2137"/>
      <c r="E90" s="2145"/>
      <c r="F90" s="2148"/>
      <c r="G90" s="2634"/>
      <c r="H90" s="2555"/>
      <c r="I90" s="2555"/>
      <c r="J90" s="2503"/>
      <c r="K90" s="2188"/>
      <c r="L90" s="2110"/>
      <c r="M90" s="2110"/>
      <c r="N90" s="440" t="s">
        <v>28</v>
      </c>
      <c r="O90" s="2188"/>
      <c r="P90" s="2110"/>
      <c r="Q90" s="2110"/>
      <c r="R90" s="2635" t="s">
        <v>28</v>
      </c>
      <c r="S90" s="2408"/>
      <c r="T90" s="1437"/>
      <c r="U90" s="1438"/>
      <c r="V90" s="1438"/>
      <c r="W90" s="2503"/>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636"/>
      <c r="H91" s="2505"/>
      <c r="I91" s="2505"/>
      <c r="J91" s="2535"/>
      <c r="K91" s="2188"/>
      <c r="L91" s="2505"/>
      <c r="M91" s="2505"/>
      <c r="N91" s="2635" t="s">
        <v>28</v>
      </c>
      <c r="O91" s="2114"/>
      <c r="P91" s="2637"/>
      <c r="Q91" s="2638"/>
      <c r="R91" s="2639" t="s">
        <v>240</v>
      </c>
      <c r="S91" s="2640"/>
      <c r="T91" s="2641"/>
      <c r="U91" s="2642"/>
      <c r="V91" s="2643"/>
      <c r="W91" s="2644"/>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636"/>
      <c r="H92" s="2505"/>
      <c r="I92" s="2505"/>
      <c r="J92" s="2535"/>
      <c r="K92" s="2114"/>
      <c r="L92" s="2645"/>
      <c r="M92" s="2646"/>
      <c r="N92" s="2647" t="s">
        <v>241</v>
      </c>
      <c r="O92" s="2648"/>
      <c r="P92" s="2649"/>
      <c r="Q92" s="2650"/>
      <c r="R92" s="2651"/>
      <c r="S92" s="2652"/>
      <c r="T92" s="2653"/>
      <c r="U92" s="2654"/>
      <c r="V92" s="2655"/>
      <c r="W92" s="2656"/>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636"/>
      <c r="H93" s="2657"/>
      <c r="I93" s="2658"/>
      <c r="J93" s="2659" t="s">
        <v>242</v>
      </c>
      <c r="K93" s="2660"/>
      <c r="L93" s="2661"/>
      <c r="M93" s="2662"/>
      <c r="N93" s="2663"/>
      <c r="O93" s="2664"/>
      <c r="P93" s="2665"/>
      <c r="Q93" s="2666"/>
      <c r="R93" s="2667"/>
      <c r="S93" s="2668"/>
      <c r="T93" s="2669"/>
      <c r="U93" s="2670"/>
      <c r="V93" s="2671"/>
      <c r="W93" s="2672"/>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Для выбора выполните двойной щелчок левой клавиши мыши по соответствующей ячейке." sqref="K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O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V89">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J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S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831B1-08E1-0BE6-F646-76DD02F2F68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1167</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811</v>
      </c>
      <c r="F15" s="523" t="s">
        <v>812</v>
      </c>
      <c r="G15" s="680"/>
      <c r="H15" s="680"/>
      <c r="I15" s="680"/>
      <c r="J15" s="680"/>
      <c r="K15" s="291" t="s">
        <v>813</v>
      </c>
      <c r="V15" s="507">
        <v>0</v>
      </c>
    </row>
    <row customHeight="1" ht="22.5" hidden="1">
      <c r="A16" s="507"/>
      <c r="C16" s="528"/>
      <c r="D16" s="523">
        <v>2</v>
      </c>
      <c r="E16" s="281" t="s">
        <v>814</v>
      </c>
      <c r="F16" s="523" t="s">
        <v>815</v>
      </c>
      <c r="G16" s="680"/>
      <c r="H16" s="680"/>
      <c r="I16" s="680"/>
      <c r="J16" s="680"/>
      <c r="K16" s="291" t="s">
        <v>816</v>
      </c>
      <c r="V16" s="507">
        <v>0</v>
      </c>
    </row>
    <row customHeight="1" ht="123.75" hidden="1">
      <c r="A17" s="507"/>
      <c r="C17" s="528"/>
      <c r="D17" s="523">
        <v>3</v>
      </c>
      <c r="E17" s="281" t="s">
        <v>1168</v>
      </c>
      <c r="F17" s="523" t="s">
        <v>310</v>
      </c>
      <c r="G17" s="680"/>
      <c r="H17" s="680"/>
      <c r="I17" s="680"/>
      <c r="J17" s="680"/>
      <c r="K17" s="291" t="s">
        <v>1169</v>
      </c>
      <c r="V17" s="507">
        <v>0</v>
      </c>
    </row>
    <row customHeight="1" ht="48.29999999999999">
      <c r="A18" s="507"/>
      <c r="C18" s="528"/>
      <c r="D18" s="523">
        <v>3</v>
      </c>
      <c r="E18" s="281" t="s">
        <v>817</v>
      </c>
      <c r="F18" s="523" t="s">
        <v>310</v>
      </c>
      <c r="G18" s="811" t="s">
        <v>310</v>
      </c>
      <c r="H18" s="812" t="s">
        <v>310</v>
      </c>
      <c r="I18" s="523" t="s">
        <v>310</v>
      </c>
      <c r="J18" s="580" t="s">
        <v>310</v>
      </c>
      <c r="K18" s="291" t="s">
        <v>1170</v>
      </c>
      <c r="V18" s="507">
        <v>46</v>
      </c>
    </row>
    <row customHeight="1" ht="35.699999999999996">
      <c r="A19" s="507"/>
      <c r="C19" s="528"/>
      <c r="D19" s="541" t="s">
        <v>328</v>
      </c>
      <c r="E19" s="561" t="s">
        <v>819</v>
      </c>
      <c r="F19" s="523" t="s">
        <v>820</v>
      </c>
      <c r="G19" s="819"/>
      <c r="H19" s="108"/>
      <c r="I19" s="819"/>
      <c r="J19" s="820"/>
      <c r="K19" s="681"/>
      <c r="V19" s="507">
        <v>34</v>
      </c>
    </row>
    <row customHeight="1" ht="35.699999999999996">
      <c r="A20" s="507"/>
      <c r="C20" s="528"/>
      <c r="D20" s="1892" t="s">
        <v>336</v>
      </c>
      <c r="E20" s="561" t="s">
        <v>821</v>
      </c>
      <c r="F20" s="523" t="s">
        <v>822</v>
      </c>
      <c r="G20" s="819"/>
      <c r="H20" s="108"/>
      <c r="I20" s="819"/>
      <c r="J20" s="108"/>
      <c r="K20" s="681"/>
      <c r="V20" s="507">
        <v>34</v>
      </c>
    </row>
    <row customHeight="1" ht="48.29999999999999">
      <c r="A21" s="507"/>
      <c r="C21" s="528"/>
      <c r="D21" s="1892" t="s">
        <v>338</v>
      </c>
      <c r="E21" s="561" t="s">
        <v>823</v>
      </c>
      <c r="F21" s="523" t="s">
        <v>574</v>
      </c>
      <c r="G21" s="682"/>
      <c r="H21" s="108"/>
      <c r="I21" s="682"/>
      <c r="J21" s="108"/>
      <c r="K21" s="681"/>
      <c r="V21" s="507">
        <v>46</v>
      </c>
    </row>
    <row customHeight="1" ht="67.5" hidden="1">
      <c r="A22" s="507"/>
      <c r="C22" s="528"/>
      <c r="D22" s="523">
        <v>5</v>
      </c>
      <c r="E22" s="281" t="s">
        <v>1171</v>
      </c>
      <c r="F22" s="523" t="s">
        <v>561</v>
      </c>
      <c r="G22" s="683"/>
      <c r="H22" s="684"/>
      <c r="I22" s="683"/>
      <c r="J22" s="684"/>
      <c r="K22" s="291" t="s">
        <v>1172</v>
      </c>
      <c r="V22" s="507">
        <v>0</v>
      </c>
    </row>
    <row customHeight="1" ht="33.75" hidden="1">
      <c r="C23" s="453"/>
      <c r="D23" s="523">
        <v>6</v>
      </c>
      <c r="E23" s="281" t="s">
        <v>1173</v>
      </c>
      <c r="F23" s="523" t="s">
        <v>1174</v>
      </c>
      <c r="G23" s="683"/>
      <c r="H23" s="683"/>
      <c r="I23" s="683"/>
      <c r="J23" s="683"/>
      <c r="K23" s="291" t="s">
        <v>1175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2563C3-127B-274B-328B-4E3A9A7EEE1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1176</v>
      </c>
      <c r="B1" s="1069" t="s">
        <v>1177</v>
      </c>
      <c r="C1" s="1069" t="s">
        <v>1178</v>
      </c>
      <c r="D1" s="1069" t="s">
        <v>1179</v>
      </c>
      <c r="E1" s="1069" t="s">
        <v>1180</v>
      </c>
      <c r="F1" s="1069" t="s">
        <v>1181</v>
      </c>
      <c r="G1" s="1069" t="s">
        <v>1182</v>
      </c>
      <c r="H1" s="1069" t="s">
        <v>1183</v>
      </c>
      <c r="I1" s="1069" t="s">
        <v>1184</v>
      </c>
      <c r="J1" s="1069" t="s">
        <v>1185</v>
      </c>
      <c r="K1" s="1069" t="s">
        <v>1186</v>
      </c>
      <c r="L1" s="1069" t="s">
        <v>1187</v>
      </c>
      <c r="M1" s="1069"/>
      <c r="N1" s="1069" t="s">
        <v>1188</v>
      </c>
      <c r="O1" s="1069" t="s">
        <v>1189</v>
      </c>
      <c r="P1" s="1069" t="s">
        <v>1190</v>
      </c>
      <c r="Q1" s="1069" t="s">
        <v>1191</v>
      </c>
      <c r="R1" s="1069" t="s">
        <v>1192</v>
      </c>
      <c r="S1" s="1069" t="s">
        <v>1193</v>
      </c>
      <c r="T1" s="1069" t="s">
        <v>1194</v>
      </c>
      <c r="U1" s="1069" t="s">
        <v>1195</v>
      </c>
      <c r="V1" s="1069"/>
      <c r="W1" s="799" t="s">
        <v>1196</v>
      </c>
      <c r="X1" s="1069" t="s">
        <v>1197</v>
      </c>
      <c r="Y1" s="1069" t="s">
        <v>1198</v>
      </c>
      <c r="Z1" s="1069"/>
      <c r="AA1" s="1069" t="s">
        <v>1199</v>
      </c>
      <c r="AB1" s="1069"/>
      <c r="AC1" s="1069" t="s">
        <v>1200</v>
      </c>
      <c r="AD1" s="1069"/>
      <c r="AF1" s="1069" t="s">
        <v>1201</v>
      </c>
      <c r="AH1" s="1069" t="s">
        <v>1202</v>
      </c>
      <c r="AI1" s="1069" t="s">
        <v>1203</v>
      </c>
      <c r="AK1" s="1069" t="s">
        <v>1204</v>
      </c>
      <c r="AM1" s="1069" t="s">
        <v>1205</v>
      </c>
      <c r="AP1" s="1069" t="s">
        <v>1206</v>
      </c>
      <c r="AQ1" s="1069" t="s">
        <v>1207</v>
      </c>
      <c r="AS1" s="1069" t="s">
        <v>1208</v>
      </c>
      <c r="AU1" s="1069" t="s">
        <v>1209</v>
      </c>
      <c r="AW1" s="1069" t="s">
        <v>1210</v>
      </c>
      <c r="AX1" s="1069" t="s">
        <v>1211</v>
      </c>
      <c r="AZ1" s="1154" t="s">
        <v>1212</v>
      </c>
      <c r="BB1" s="1069" t="s">
        <v>1213</v>
      </c>
      <c r="BC1" s="1069"/>
      <c r="BE1" s="1069" t="s">
        <v>1214</v>
      </c>
      <c r="BF1" s="1069" t="s">
        <v>1215</v>
      </c>
      <c r="BH1" s="1071" t="s">
        <v>810</v>
      </c>
      <c r="BI1" s="1072"/>
      <c r="BJ1" s="1073" t="s">
        <v>1216</v>
      </c>
      <c r="BK1" s="1072"/>
      <c r="BL1" s="1074" t="s">
        <v>909</v>
      </c>
      <c r="BM1" s="1072"/>
      <c r="BN1" s="1075" t="s">
        <v>1217</v>
      </c>
      <c r="BS1" s="1429"/>
    </row>
    <row customHeight="1" ht="11.25">
      <c r="A2" s="1076" t="s">
        <v>1218</v>
      </c>
      <c r="B2" s="1077">
        <v>2000</v>
      </c>
      <c r="C2" s="1077">
        <v>2022</v>
      </c>
      <c r="D2" s="1077" t="s">
        <v>66</v>
      </c>
      <c r="E2" s="1078" t="s">
        <v>1219</v>
      </c>
      <c r="F2" s="1078" t="s">
        <v>1220</v>
      </c>
      <c r="G2" s="1078" t="s">
        <v>1221</v>
      </c>
      <c r="H2" s="1079" t="s">
        <v>55</v>
      </c>
      <c r="I2" s="1078" t="s">
        <v>110</v>
      </c>
      <c r="J2" s="1078" t="s">
        <v>1222</v>
      </c>
      <c r="K2" s="1080" t="s">
        <v>1223</v>
      </c>
      <c r="L2" s="1081"/>
      <c r="M2" s="1080">
        <v>1</v>
      </c>
      <c r="N2" s="1164" t="s">
        <v>1224</v>
      </c>
      <c r="O2" s="1079" t="s">
        <v>1225</v>
      </c>
      <c r="P2" s="1082" t="s">
        <v>1226</v>
      </c>
      <c r="Q2" s="1083" t="s">
        <v>1227</v>
      </c>
      <c r="R2" s="145" t="s">
        <v>1228</v>
      </c>
      <c r="S2" s="145" t="s">
        <v>1229</v>
      </c>
      <c r="T2" s="1084" t="s">
        <v>1230</v>
      </c>
      <c r="U2" s="1081" t="s">
        <v>1231</v>
      </c>
      <c r="V2" s="1085">
        <v>1</v>
      </c>
      <c r="W2" s="1086"/>
      <c r="X2" s="1086" t="s">
        <v>1232</v>
      </c>
      <c r="Y2" s="1077" t="s">
        <v>1233</v>
      </c>
      <c r="Z2" s="1087"/>
      <c r="AA2" s="1077" t="s">
        <v>1234</v>
      </c>
      <c r="AB2" s="1088" t="s">
        <v>1234</v>
      </c>
      <c r="AC2" s="1077" t="s">
        <v>1235</v>
      </c>
      <c r="AD2" s="1088" t="s">
        <v>1235</v>
      </c>
      <c r="AF2" s="1079" t="s">
        <v>1231</v>
      </c>
      <c r="AH2" s="1078" t="s">
        <v>1236</v>
      </c>
      <c r="AI2" s="1078" t="s">
        <v>1236</v>
      </c>
      <c r="AK2" s="1078" t="s">
        <v>1237</v>
      </c>
      <c r="AM2" s="1078" t="s">
        <v>1238</v>
      </c>
      <c r="AP2" s="1089" t="s">
        <v>1232</v>
      </c>
      <c r="AQ2" s="1090" t="s">
        <v>1232</v>
      </c>
      <c r="AS2" s="1077" t="s">
        <v>1239</v>
      </c>
      <c r="AU2" s="1122" t="s">
        <v>1240</v>
      </c>
      <c r="AW2" s="1122" t="s">
        <v>1241</v>
      </c>
      <c r="AX2" s="1122" t="s">
        <v>1241</v>
      </c>
      <c r="AZ2" s="1122" t="s">
        <v>1242</v>
      </c>
      <c r="BB2" s="1122" t="s">
        <v>1243</v>
      </c>
      <c r="BC2" s="1122" t="s">
        <v>1244</v>
      </c>
      <c r="BE2" s="1122">
        <v>2000</v>
      </c>
      <c r="BF2" s="1122" t="s">
        <v>1245</v>
      </c>
    </row>
    <row customHeight="1" ht="11.25">
      <c r="A3" s="1076" t="s">
        <v>1246</v>
      </c>
      <c r="B3" s="1077">
        <v>2001</v>
      </c>
      <c r="C3" s="1077">
        <v>2023</v>
      </c>
      <c r="D3" s="1077" t="s">
        <v>19</v>
      </c>
      <c r="E3" s="1078" t="s">
        <v>1247</v>
      </c>
      <c r="F3" s="1078" t="s">
        <v>1248</v>
      </c>
      <c r="G3" s="1078" t="s">
        <v>1249</v>
      </c>
      <c r="H3" s="1079" t="s">
        <v>1250</v>
      </c>
      <c r="I3" s="1078" t="s">
        <v>111</v>
      </c>
      <c r="J3" s="1078" t="s">
        <v>559</v>
      </c>
      <c r="K3" s="1080" t="s">
        <v>1153</v>
      </c>
      <c r="L3" s="1081">
        <f>_xlfn.IFERROR(MATCH(K3,OFFER_METHOD,0),0)</f>
        <v>34</v>
      </c>
      <c r="M3" s="1080">
        <v>2</v>
      </c>
      <c r="N3" s="1164" t="s">
        <v>1251</v>
      </c>
      <c r="O3" s="1079" t="s">
        <v>1252</v>
      </c>
      <c r="P3" s="1082" t="s">
        <v>37</v>
      </c>
      <c r="Q3" s="1083" t="s">
        <v>1253</v>
      </c>
      <c r="R3" s="145" t="s">
        <v>1254</v>
      </c>
      <c r="S3" s="145" t="s">
        <v>1255</v>
      </c>
      <c r="T3" s="1084" t="s">
        <v>1256</v>
      </c>
      <c r="U3" s="1081" t="s">
        <v>1257</v>
      </c>
      <c r="V3" s="1085">
        <v>2</v>
      </c>
      <c r="W3" s="1086"/>
      <c r="X3" s="1086" t="s">
        <v>1258</v>
      </c>
      <c r="Y3" s="1077" t="s">
        <v>1233</v>
      </c>
      <c r="Z3" s="1087"/>
      <c r="AA3" s="1077" t="s">
        <v>1259</v>
      </c>
      <c r="AB3" s="1088" t="s">
        <v>1259</v>
      </c>
      <c r="AC3" s="1077" t="s">
        <v>1260</v>
      </c>
      <c r="AD3" s="1088" t="s">
        <v>1260</v>
      </c>
      <c r="AF3" s="1079" t="s">
        <v>1257</v>
      </c>
      <c r="AH3" s="1078" t="s">
        <v>1261</v>
      </c>
      <c r="AI3" s="1078" t="s">
        <v>1262</v>
      </c>
      <c r="AK3" s="1078" t="s">
        <v>1263</v>
      </c>
      <c r="AM3" s="1078" t="s">
        <v>1264</v>
      </c>
      <c r="AP3" s="1089" t="s">
        <v>1265</v>
      </c>
      <c r="AQ3" s="1090" t="s">
        <v>1265</v>
      </c>
      <c r="AS3" s="1077" t="s">
        <v>1266</v>
      </c>
      <c r="AU3" s="1122" t="s">
        <v>1267</v>
      </c>
      <c r="AW3" s="1122" t="s">
        <v>1268</v>
      </c>
      <c r="AX3" s="1122" t="s">
        <v>1268</v>
      </c>
      <c r="AZ3" s="1122" t="s">
        <v>1269</v>
      </c>
      <c r="BB3" s="1122" t="s">
        <v>1270</v>
      </c>
      <c r="BC3" s="1122" t="s">
        <v>1244</v>
      </c>
      <c r="BE3" s="1122">
        <v>2001</v>
      </c>
      <c r="BF3" s="1122" t="s">
        <v>1271</v>
      </c>
      <c r="BH3" s="1069" t="s">
        <v>1272</v>
      </c>
      <c r="BJ3" s="1069" t="s">
        <v>1273</v>
      </c>
      <c r="BL3" s="1069" t="s">
        <v>1274</v>
      </c>
      <c r="BN3" s="1069" t="s">
        <v>1275</v>
      </c>
      <c r="BR3" s="1069" t="s">
        <v>1276</v>
      </c>
      <c r="BS3" s="1430"/>
      <c r="BT3" s="1072"/>
      <c r="BU3" s="1069" t="s">
        <v>1277</v>
      </c>
      <c r="BV3" s="1072"/>
      <c r="BW3" s="1692"/>
      <c r="BX3" s="1694" t="s">
        <v>1278</v>
      </c>
      <c r="CA3" s="1069" t="s">
        <v>1279</v>
      </c>
    </row>
    <row customHeight="1" ht="11.25">
      <c r="A4" s="1076" t="s">
        <v>1280</v>
      </c>
      <c r="B4" s="1077">
        <v>2002</v>
      </c>
      <c r="C4" s="1077">
        <v>2024</v>
      </c>
      <c r="E4" s="1078" t="s">
        <v>1281</v>
      </c>
      <c r="F4" s="1078" t="s">
        <v>1282</v>
      </c>
      <c r="H4" s="1079" t="s">
        <v>1283</v>
      </c>
      <c r="I4" s="1078" t="s">
        <v>90</v>
      </c>
      <c r="J4" s="1078" t="s">
        <v>1284</v>
      </c>
      <c r="K4" s="1080" t="s">
        <v>1285</v>
      </c>
      <c r="L4" s="1081">
        <f>_xlfn.IFERROR(MATCH(K4,OFFER_METHOD,0),0)</f>
        <v>0</v>
      </c>
      <c r="M4" s="1080">
        <v>3</v>
      </c>
      <c r="N4" s="1164" t="s">
        <v>1286</v>
      </c>
      <c r="O4" s="1078" t="s">
        <v>1287</v>
      </c>
      <c r="Q4" s="1083" t="s">
        <v>1288</v>
      </c>
      <c r="R4" s="145" t="s">
        <v>1289</v>
      </c>
      <c r="S4" s="145" t="s">
        <v>1290</v>
      </c>
      <c r="T4" s="1084" t="s">
        <v>1291</v>
      </c>
      <c r="U4" s="1081" t="s">
        <v>1292</v>
      </c>
      <c r="V4" s="1085">
        <v>3</v>
      </c>
      <c r="W4" s="1086"/>
      <c r="X4" s="1086" t="s">
        <v>1293</v>
      </c>
      <c r="Y4" s="1077" t="s">
        <v>1233</v>
      </c>
      <c r="Z4" s="1093"/>
      <c r="AC4" s="1077" t="s">
        <v>1294</v>
      </c>
      <c r="AD4" s="1088" t="s">
        <v>1294</v>
      </c>
      <c r="AF4" s="1079" t="s">
        <v>1292</v>
      </c>
      <c r="AH4" s="1079" t="s">
        <v>1295</v>
      </c>
      <c r="AK4" s="1078" t="s">
        <v>1296</v>
      </c>
      <c r="AM4" s="1078" t="s">
        <v>1297</v>
      </c>
      <c r="AP4" s="1089" t="s">
        <v>1258</v>
      </c>
      <c r="AQ4" s="1090" t="s">
        <v>1258</v>
      </c>
      <c r="AS4" s="1077" t="s">
        <v>1298</v>
      </c>
      <c r="AU4" s="1122" t="s">
        <v>1299</v>
      </c>
      <c r="AW4" s="1122" t="s">
        <v>1300</v>
      </c>
      <c r="AX4" s="1122" t="s">
        <v>1300</v>
      </c>
      <c r="AZ4" s="1122" t="s">
        <v>1301</v>
      </c>
      <c r="BB4" s="1122" t="s">
        <v>1302</v>
      </c>
      <c r="BC4" s="1122" t="s">
        <v>1303</v>
      </c>
      <c r="BE4" s="1122">
        <v>2002</v>
      </c>
      <c r="BF4" s="1122" t="s">
        <v>1304</v>
      </c>
      <c r="BH4" s="1070" t="s">
        <v>1305</v>
      </c>
      <c r="BJ4" s="1070" t="s">
        <v>1305</v>
      </c>
      <c r="BL4" s="1070" t="s">
        <v>1305</v>
      </c>
      <c r="BN4" s="1070" t="s">
        <v>1305</v>
      </c>
      <c r="BQ4" s="1434" t="s">
        <v>1306</v>
      </c>
      <c r="BR4" s="1161" t="s">
        <v>1307</v>
      </c>
      <c r="BS4" s="276"/>
      <c r="BT4" s="1434" t="s">
        <v>1308</v>
      </c>
      <c r="BU4" s="1161" t="s">
        <v>1309</v>
      </c>
      <c r="BV4" s="1072"/>
      <c r="BW4" s="1699" t="s">
        <v>1310</v>
      </c>
      <c r="BX4" s="1693" t="s">
        <v>1311</v>
      </c>
      <c r="BZ4" s="1434" t="s">
        <v>1312</v>
      </c>
      <c r="CA4" s="1161" t="s">
        <v>1313</v>
      </c>
    </row>
    <row customHeight="1" ht="11.25">
      <c r="A5" s="1076" t="s">
        <v>1314</v>
      </c>
      <c r="B5" s="1077">
        <v>2003</v>
      </c>
      <c r="C5" s="1077">
        <v>2025</v>
      </c>
      <c r="E5" s="1078" t="s">
        <v>1315</v>
      </c>
      <c r="F5" s="1078" t="s">
        <v>1316</v>
      </c>
      <c r="H5" s="1079" t="s">
        <v>1317</v>
      </c>
      <c r="I5" s="1078" t="s">
        <v>91</v>
      </c>
      <c r="K5" s="1080" t="s">
        <v>1318</v>
      </c>
      <c r="L5" s="1081">
        <f>_xlfn.IFERROR(MATCH(K5,OFFER_METHOD,0),0)</f>
        <v>0</v>
      </c>
      <c r="M5" s="1080">
        <v>4</v>
      </c>
      <c r="N5" s="1094" t="s">
        <v>1319</v>
      </c>
      <c r="O5" s="1078" t="s">
        <v>1320</v>
      </c>
      <c r="Q5" s="1083" t="s">
        <v>1321</v>
      </c>
      <c r="R5" s="145" t="s">
        <v>500</v>
      </c>
      <c r="T5" s="1079" t="s">
        <v>1322</v>
      </c>
      <c r="U5" s="1081" t="s">
        <v>1323</v>
      </c>
      <c r="V5" s="1085">
        <v>4</v>
      </c>
      <c r="W5" s="1086"/>
      <c r="X5" s="1086" t="s">
        <v>167</v>
      </c>
      <c r="Y5" s="1077" t="s">
        <v>1324</v>
      </c>
      <c r="Z5" s="1093">
        <v>1</v>
      </c>
      <c r="AF5" s="1079" t="s">
        <v>1325</v>
      </c>
      <c r="AH5" s="1078" t="s">
        <v>1326</v>
      </c>
      <c r="AK5" s="1078" t="s">
        <v>1327</v>
      </c>
      <c r="AM5" s="1078" t="s">
        <v>1328</v>
      </c>
      <c r="AP5" s="1089" t="s">
        <v>167</v>
      </c>
      <c r="AQ5" s="1090" t="s">
        <v>167</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1232</v>
      </c>
      <c r="BS5" s="1431"/>
      <c r="BT5" s="1283">
        <v>64236871</v>
      </c>
      <c r="BU5" s="1070" t="s">
        <v>228</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112</v>
      </c>
      <c r="J6" s="1069" t="s">
        <v>1342</v>
      </c>
      <c r="L6" s="1081">
        <f>SUM(kind_of_control_method_filter)</f>
        <v>34</v>
      </c>
      <c r="N6" s="1094" t="s">
        <v>1343</v>
      </c>
      <c r="O6" s="1078" t="s">
        <v>1344</v>
      </c>
      <c r="R6" s="145" t="s">
        <v>1227</v>
      </c>
      <c r="T6" s="1079" t="s">
        <v>1345</v>
      </c>
      <c r="U6" s="1081" t="s">
        <v>1325</v>
      </c>
      <c r="V6" s="1085">
        <v>5</v>
      </c>
      <c r="W6" s="1086"/>
      <c r="X6" s="1077" t="s">
        <v>173</v>
      </c>
      <c r="Y6" s="1077" t="s">
        <v>1346</v>
      </c>
      <c r="Z6" s="1093"/>
      <c r="AA6" s="1096"/>
      <c r="AH6" s="1078" t="s">
        <v>1347</v>
      </c>
      <c r="AK6" s="1078" t="s">
        <v>1348</v>
      </c>
      <c r="AM6" s="1078" t="s">
        <v>1349</v>
      </c>
      <c r="AP6" s="1089" t="s">
        <v>173</v>
      </c>
      <c r="AQ6" s="1090" t="s">
        <v>173</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1265</v>
      </c>
      <c r="BS6" s="1432"/>
      <c r="BT6" s="1283">
        <v>64236872</v>
      </c>
      <c r="BU6" s="1070" t="s">
        <v>233</v>
      </c>
      <c r="BV6" s="1072"/>
      <c r="BW6" s="1697">
        <v>4213768</v>
      </c>
      <c r="BX6" s="1695" t="s">
        <v>258</v>
      </c>
      <c r="BZ6" s="1283">
        <v>64237510</v>
      </c>
      <c r="CA6" s="1070" t="s">
        <v>1357</v>
      </c>
    </row>
    <row customHeight="1" ht="11.25">
      <c r="A7" s="1076" t="s">
        <v>1358</v>
      </c>
      <c r="B7" s="1077">
        <v>2005</v>
      </c>
      <c r="E7" s="1078" t="s">
        <v>1359</v>
      </c>
      <c r="F7" s="1095"/>
      <c r="H7" s="1079" t="s">
        <v>1360</v>
      </c>
      <c r="I7" s="1078" t="s">
        <v>92</v>
      </c>
      <c r="J7" s="1078" t="s">
        <v>1361</v>
      </c>
      <c r="N7" s="1098" t="s">
        <v>1362</v>
      </c>
      <c r="O7" s="1078" t="s">
        <v>1363</v>
      </c>
      <c r="U7" s="1081" t="s">
        <v>19</v>
      </c>
      <c r="V7" s="372" t="s">
        <v>92</v>
      </c>
      <c r="W7" s="1086"/>
      <c r="X7" s="1077" t="s">
        <v>179</v>
      </c>
      <c r="Y7" s="1077" t="s">
        <v>1324</v>
      </c>
      <c r="Z7" s="1093"/>
      <c r="AA7" s="1096"/>
      <c r="AH7" s="1078" t="s">
        <v>1364</v>
      </c>
      <c r="AK7" s="1078" t="s">
        <v>1365</v>
      </c>
      <c r="AM7" s="1078" t="s">
        <v>1366</v>
      </c>
      <c r="AP7" s="1089" t="s">
        <v>179</v>
      </c>
      <c r="AQ7" s="1090" t="s">
        <v>179</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1258</v>
      </c>
      <c r="BS7" s="1431"/>
      <c r="BT7" s="1283">
        <v>64236873</v>
      </c>
      <c r="BU7" s="1070" t="s">
        <v>243</v>
      </c>
      <c r="BV7" s="1072"/>
      <c r="BW7" s="1697">
        <v>4213769</v>
      </c>
      <c r="BX7" s="1695" t="s">
        <v>1374</v>
      </c>
      <c r="BZ7" s="1283">
        <v>64237511</v>
      </c>
      <c r="CA7" s="1070" t="s">
        <v>273</v>
      </c>
    </row>
    <row customHeight="1" ht="11.25">
      <c r="A8" s="1076" t="s">
        <v>1375</v>
      </c>
      <c r="B8" s="1077">
        <v>2006</v>
      </c>
      <c r="E8" s="1078" t="s">
        <v>1376</v>
      </c>
      <c r="F8" s="1095"/>
      <c r="H8" s="1079" t="s">
        <v>1377</v>
      </c>
      <c r="I8" s="1078" t="s">
        <v>93</v>
      </c>
      <c r="J8" s="1078" t="s">
        <v>1378</v>
      </c>
      <c r="N8" s="1165" t="s">
        <v>1379</v>
      </c>
      <c r="O8" s="1078" t="s">
        <v>1380</v>
      </c>
      <c r="V8" s="372" t="s">
        <v>93</v>
      </c>
      <c r="W8" s="1086"/>
      <c r="X8" s="1077" t="s">
        <v>185</v>
      </c>
      <c r="Y8" s="1077" t="s">
        <v>1324</v>
      </c>
      <c r="Z8" s="1093"/>
      <c r="AA8" s="1096"/>
      <c r="AK8" s="1078" t="s">
        <v>1381</v>
      </c>
      <c r="AP8" s="1089" t="s">
        <v>185</v>
      </c>
      <c r="AQ8" s="1090" t="s">
        <v>185</v>
      </c>
      <c r="AU8" s="1122" t="s">
        <v>1382</v>
      </c>
      <c r="AW8" s="1122" t="s">
        <v>1383</v>
      </c>
      <c r="AX8" s="1122" t="s">
        <v>1383</v>
      </c>
      <c r="AZ8" s="1122" t="s">
        <v>1384</v>
      </c>
      <c r="BB8" s="1122" t="s">
        <v>1385</v>
      </c>
      <c r="BC8" s="1122" t="s">
        <v>1333</v>
      </c>
      <c r="BE8" s="1122">
        <v>2006</v>
      </c>
      <c r="BF8" s="1122" t="s">
        <v>1386</v>
      </c>
      <c r="BH8" s="1070" t="s">
        <v>1387</v>
      </c>
      <c r="BJ8" s="1070" t="s">
        <v>1388</v>
      </c>
      <c r="BL8" s="1070" t="s">
        <v>1388</v>
      </c>
      <c r="BN8" s="1070" t="s">
        <v>1389</v>
      </c>
      <c r="BQ8" s="1283">
        <v>4213776</v>
      </c>
      <c r="BR8" s="1070" t="s">
        <v>167</v>
      </c>
      <c r="BS8" s="1431"/>
      <c r="BT8" s="1283">
        <v>64236874</v>
      </c>
      <c r="BU8" s="1297" t="s">
        <v>1390</v>
      </c>
      <c r="BV8" s="1072"/>
      <c r="BW8" s="1697">
        <v>4213770</v>
      </c>
      <c r="BX8" s="1698" t="s">
        <v>1391</v>
      </c>
      <c r="BZ8" s="1283">
        <v>64237512</v>
      </c>
      <c r="CA8" s="1070" t="s">
        <v>268</v>
      </c>
    </row>
    <row customHeight="1" ht="11.25">
      <c r="A9" s="1076" t="s">
        <v>1392</v>
      </c>
      <c r="B9" s="1077">
        <v>2007</v>
      </c>
      <c r="E9" s="1078" t="s">
        <v>1393</v>
      </c>
      <c r="F9" s="1095"/>
      <c r="G9" s="1069" t="s">
        <v>1394</v>
      </c>
      <c r="H9" s="1069" t="s">
        <v>1395</v>
      </c>
      <c r="I9" s="1078" t="s">
        <v>113</v>
      </c>
      <c r="O9" s="1078" t="s">
        <v>1396</v>
      </c>
      <c r="V9" s="372" t="s">
        <v>113</v>
      </c>
      <c r="W9" s="1086"/>
      <c r="X9" s="1077" t="s">
        <v>191</v>
      </c>
      <c r="Y9" s="1077" t="s">
        <v>1233</v>
      </c>
      <c r="Z9" s="1093">
        <v>1</v>
      </c>
      <c r="AA9" s="1096"/>
      <c r="AK9" s="1078" t="s">
        <v>1397</v>
      </c>
      <c r="AP9" s="1089" t="s">
        <v>1398</v>
      </c>
      <c r="AQ9" s="1090" t="s">
        <v>1398</v>
      </c>
      <c r="AW9" s="1122" t="s">
        <v>1399</v>
      </c>
      <c r="AX9" s="1122" t="s">
        <v>1399</v>
      </c>
      <c r="AZ9" s="1122" t="s">
        <v>1400</v>
      </c>
      <c r="BB9" s="1122" t="s">
        <v>1401</v>
      </c>
      <c r="BC9" s="1122" t="s">
        <v>1333</v>
      </c>
      <c r="BE9" s="1122">
        <v>2007</v>
      </c>
      <c r="BF9" s="1122" t="s">
        <v>1402</v>
      </c>
      <c r="BH9" s="1070" t="s">
        <v>1403</v>
      </c>
      <c r="BJ9" s="1070" t="s">
        <v>1404</v>
      </c>
      <c r="BL9" s="1070" t="s">
        <v>1404</v>
      </c>
      <c r="BN9" s="1070" t="s">
        <v>1405</v>
      </c>
      <c r="BQ9" s="1283">
        <v>4213777</v>
      </c>
      <c r="BR9" s="1070" t="s">
        <v>173</v>
      </c>
      <c r="BS9" s="1431"/>
      <c r="BT9" s="1283">
        <v>64236875</v>
      </c>
      <c r="BU9" s="1070" t="s">
        <v>248</v>
      </c>
      <c r="BV9" s="1072"/>
      <c r="BW9" s="1692"/>
      <c r="BX9" s="1692"/>
    </row>
    <row customHeight="1" ht="11.25">
      <c r="A10" s="1076" t="s">
        <v>1406</v>
      </c>
      <c r="B10" s="1077">
        <v>2008</v>
      </c>
      <c r="E10" s="1078" t="s">
        <v>1407</v>
      </c>
      <c r="F10" s="1095"/>
      <c r="G10" s="1078" t="s">
        <v>1408</v>
      </c>
      <c r="H10" s="1078" t="s">
        <v>1409</v>
      </c>
      <c r="I10" s="1078" t="s">
        <v>149</v>
      </c>
      <c r="J10" s="1069" t="s">
        <v>1410</v>
      </c>
      <c r="K10" s="1069" t="s">
        <v>1411</v>
      </c>
      <c r="O10" s="1078" t="s">
        <v>1412</v>
      </c>
      <c r="V10" s="373" t="s">
        <v>149</v>
      </c>
      <c r="W10" s="1099"/>
      <c r="X10" s="1099" t="s">
        <v>1413</v>
      </c>
      <c r="Y10" s="1100" t="s">
        <v>1414</v>
      </c>
      <c r="Z10" s="1093"/>
      <c r="AP10" s="1089" t="s">
        <v>1413</v>
      </c>
      <c r="AQ10" s="1090" t="s">
        <v>1413</v>
      </c>
      <c r="AW10" s="1122" t="s">
        <v>1415</v>
      </c>
      <c r="AX10" s="1122" t="s">
        <v>1415</v>
      </c>
      <c r="AZ10" s="1122" t="s">
        <v>1416</v>
      </c>
      <c r="BB10" s="1122" t="s">
        <v>1417</v>
      </c>
      <c r="BC10" s="1122" t="s">
        <v>1333</v>
      </c>
      <c r="BE10" s="1122">
        <v>2008</v>
      </c>
      <c r="BF10" s="1122" t="s">
        <v>1418</v>
      </c>
      <c r="BH10" s="1070" t="s">
        <v>1419</v>
      </c>
      <c r="BJ10" s="1070" t="s">
        <v>1420</v>
      </c>
      <c r="BL10" s="1070" t="s">
        <v>1420</v>
      </c>
      <c r="BN10" s="1070" t="s">
        <v>1421</v>
      </c>
      <c r="BQ10" s="1283">
        <v>4213778</v>
      </c>
      <c r="BR10" s="1070" t="s">
        <v>179</v>
      </c>
      <c r="BS10" s="1431"/>
      <c r="BT10" s="1283">
        <v>64236876</v>
      </c>
      <c r="BU10" s="1070" t="s">
        <v>223</v>
      </c>
      <c r="BV10" s="1072"/>
      <c r="BW10" s="1692"/>
      <c r="BX10" s="1692"/>
    </row>
    <row customHeight="1" ht="11.25">
      <c r="A11" s="1076" t="s">
        <v>1422</v>
      </c>
      <c r="B11" s="1077">
        <v>2009</v>
      </c>
      <c r="E11" s="1078" t="s">
        <v>1423</v>
      </c>
      <c r="F11" s="1095"/>
      <c r="G11" s="1078" t="s">
        <v>1424</v>
      </c>
      <c r="H11" s="1078" t="s">
        <v>1425</v>
      </c>
      <c r="I11" s="1078" t="s">
        <v>150</v>
      </c>
      <c r="J11" s="1079" t="s">
        <v>1426</v>
      </c>
      <c r="K11" s="1101" t="s">
        <v>1427</v>
      </c>
      <c r="O11" s="1079" t="s">
        <v>1428</v>
      </c>
      <c r="V11" s="372" t="s">
        <v>150</v>
      </c>
      <c r="W11" s="277"/>
      <c r="X11" s="1086" t="s">
        <v>1398</v>
      </c>
      <c r="Y11" s="1077" t="s">
        <v>1429</v>
      </c>
      <c r="Z11" s="1093"/>
      <c r="AP11" s="1089" t="s">
        <v>191</v>
      </c>
      <c r="AQ11" s="1091" t="s">
        <v>191</v>
      </c>
      <c r="AW11" s="1122" t="s">
        <v>1430</v>
      </c>
      <c r="AX11" s="1122" t="s">
        <v>1430</v>
      </c>
      <c r="AZ11" s="1122" t="s">
        <v>1431</v>
      </c>
      <c r="BB11" s="1122" t="s">
        <v>1432</v>
      </c>
      <c r="BC11" s="1122" t="s">
        <v>1333</v>
      </c>
      <c r="BE11" s="1122">
        <v>2009</v>
      </c>
      <c r="BF11" s="1122" t="s">
        <v>1433</v>
      </c>
      <c r="BH11" s="1070" t="s">
        <v>1434</v>
      </c>
      <c r="BJ11" s="1070" t="s">
        <v>1403</v>
      </c>
      <c r="BL11" s="1070" t="s">
        <v>1403</v>
      </c>
      <c r="BN11" s="1070" t="s">
        <v>1435</v>
      </c>
      <c r="BQ11" s="1283">
        <v>4213780</v>
      </c>
      <c r="BR11" s="1070" t="s">
        <v>185</v>
      </c>
      <c r="BS11" s="1431"/>
      <c r="BW11" s="1692"/>
      <c r="BX11" s="1692"/>
    </row>
    <row customHeight="1" ht="11.25">
      <c r="A12" s="1076" t="s">
        <v>1436</v>
      </c>
      <c r="B12" s="1077">
        <v>2010</v>
      </c>
      <c r="E12" s="1078" t="s">
        <v>1437</v>
      </c>
      <c r="F12" s="1095"/>
      <c r="G12" s="1078" t="s">
        <v>1425</v>
      </c>
      <c r="I12" s="1078" t="s">
        <v>151</v>
      </c>
      <c r="J12" s="1079" t="s">
        <v>1438</v>
      </c>
      <c r="K12" s="1101" t="s">
        <v>1439</v>
      </c>
      <c r="O12" s="1079" t="s">
        <v>1227</v>
      </c>
      <c r="V12" s="372" t="s">
        <v>151</v>
      </c>
      <c r="W12" s="1091"/>
      <c r="X12" s="1086" t="s">
        <v>1440</v>
      </c>
      <c r="Y12" s="1077" t="s">
        <v>1233</v>
      </c>
      <c r="AP12" s="1089"/>
      <c r="AW12" s="1122" t="s">
        <v>150</v>
      </c>
      <c r="AX12" s="1122" t="s">
        <v>150</v>
      </c>
      <c r="AZ12" s="1122" t="s">
        <v>1441</v>
      </c>
      <c r="BB12" s="1122" t="s">
        <v>1442</v>
      </c>
      <c r="BC12" s="1122" t="s">
        <v>1333</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152</v>
      </c>
      <c r="K13" s="1101" t="s">
        <v>1397</v>
      </c>
      <c r="V13" s="372" t="s">
        <v>152</v>
      </c>
      <c r="W13" s="1091"/>
      <c r="X13" s="1091"/>
      <c r="Y13" s="1091"/>
      <c r="AW13" s="1122" t="s">
        <v>151</v>
      </c>
      <c r="AX13" s="1122" t="s">
        <v>151</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153</v>
      </c>
      <c r="J14" s="1069" t="s">
        <v>1455</v>
      </c>
      <c r="N14" s="1069" t="s">
        <v>1456</v>
      </c>
      <c r="V14" s="1085">
        <v>13</v>
      </c>
      <c r="W14" s="1086"/>
      <c r="X14" s="1086" t="s">
        <v>1265</v>
      </c>
      <c r="Y14" s="1077" t="s">
        <v>1233</v>
      </c>
      <c r="AW14" s="1122" t="s">
        <v>152</v>
      </c>
      <c r="AX14" s="1122" t="s">
        <v>152</v>
      </c>
      <c r="AZ14" s="1069" t="s">
        <v>1457</v>
      </c>
      <c r="BB14" s="1122" t="s">
        <v>1458</v>
      </c>
      <c r="BC14" s="1122" t="s">
        <v>1450</v>
      </c>
      <c r="BE14" s="1122">
        <v>2012</v>
      </c>
      <c r="BH14" s="1070" t="s">
        <v>1373</v>
      </c>
      <c r="BJ14" s="1219" t="s">
        <v>1459</v>
      </c>
      <c r="BL14" s="1219" t="s">
        <v>1459</v>
      </c>
      <c r="BN14" s="1070" t="s">
        <v>1460</v>
      </c>
      <c r="BQ14" s="1283">
        <v>4213782</v>
      </c>
      <c r="BR14" s="1070" t="s">
        <v>191</v>
      </c>
      <c r="BS14" s="1431"/>
      <c r="BT14" s="1072"/>
      <c r="BU14" s="1072"/>
      <c r="BV14" s="1072"/>
      <c r="BW14" s="1696"/>
      <c r="BX14" s="1692"/>
    </row>
    <row customHeight="1" ht="19.5">
      <c r="A15" s="1076" t="s">
        <v>1461</v>
      </c>
      <c r="B15" s="1077">
        <v>2013</v>
      </c>
      <c r="E15" s="1700" t="s">
        <v>1462</v>
      </c>
      <c r="G15" s="1069" t="s">
        <v>1463</v>
      </c>
      <c r="H15" s="1069" t="s">
        <v>1464</v>
      </c>
      <c r="I15" s="1080" t="s">
        <v>154</v>
      </c>
      <c r="J15" s="1091" t="s">
        <v>586</v>
      </c>
      <c r="N15" s="1160" t="s">
        <v>1465</v>
      </c>
      <c r="X15" s="1089"/>
      <c r="AW15" s="1122" t="s">
        <v>153</v>
      </c>
      <c r="AX15" s="1122" t="s">
        <v>153</v>
      </c>
      <c r="AZ15" s="1122" t="s">
        <v>1384</v>
      </c>
      <c r="BB15" s="1122" t="s">
        <v>1466</v>
      </c>
      <c r="BC15" s="1122" t="s">
        <v>1450</v>
      </c>
      <c r="BE15" s="1122">
        <v>2013</v>
      </c>
      <c r="BH15" s="1070" t="s">
        <v>1389</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1473</v>
      </c>
      <c r="J16" s="1091" t="s">
        <v>559</v>
      </c>
      <c r="N16" s="1160" t="s">
        <v>1474</v>
      </c>
      <c r="AW16" s="1122" t="s">
        <v>154</v>
      </c>
      <c r="AX16" s="1122" t="s">
        <v>154</v>
      </c>
      <c r="AZ16" s="1122" t="s">
        <v>1400</v>
      </c>
      <c r="BB16" s="1122" t="s">
        <v>1475</v>
      </c>
      <c r="BC16" s="1122" t="s">
        <v>1450</v>
      </c>
      <c r="BE16" s="1122">
        <v>2014</v>
      </c>
      <c r="BH16" s="1070" t="s">
        <v>1405</v>
      </c>
      <c r="BJ16" s="1219" t="s">
        <v>1476</v>
      </c>
      <c r="BL16" s="1219" t="s">
        <v>1476</v>
      </c>
      <c r="BN16" s="1070" t="s">
        <v>1477</v>
      </c>
      <c r="BR16" s="1072"/>
      <c r="BS16" s="1433"/>
      <c r="BT16" s="1072"/>
      <c r="BU16" s="1072"/>
      <c r="BV16" s="1072"/>
      <c r="BW16" s="1696"/>
      <c r="BX16" s="1692"/>
    </row>
    <row customHeight="1" ht="21">
      <c r="A17" s="1076" t="s">
        <v>1478</v>
      </c>
      <c r="B17" s="1077">
        <v>2015</v>
      </c>
      <c r="G17" s="1078" t="s">
        <v>1425</v>
      </c>
      <c r="H17" s="1078" t="s">
        <v>1425</v>
      </c>
      <c r="I17" s="1078" t="s">
        <v>1479</v>
      </c>
      <c r="N17" s="1160" t="s">
        <v>1480</v>
      </c>
      <c r="X17" s="1089"/>
      <c r="AW17" s="1122" t="s">
        <v>1473</v>
      </c>
      <c r="AX17" s="1122" t="s">
        <v>1473</v>
      </c>
      <c r="AZ17" s="1122" t="s">
        <v>1481</v>
      </c>
      <c r="BB17" s="1122" t="s">
        <v>1482</v>
      </c>
      <c r="BC17" s="1122" t="s">
        <v>1333</v>
      </c>
      <c r="BE17" s="1122">
        <v>2015</v>
      </c>
      <c r="BH17" s="1070" t="s">
        <v>1421</v>
      </c>
      <c r="BJ17" s="1219" t="s">
        <v>1483</v>
      </c>
      <c r="BL17" s="1219" t="s">
        <v>1483</v>
      </c>
      <c r="BN17" s="1070" t="s">
        <v>1484</v>
      </c>
      <c r="BR17" s="1069" t="s">
        <v>1276</v>
      </c>
      <c r="BS17" s="1430"/>
      <c r="BU17" s="1069" t="s">
        <v>1485</v>
      </c>
      <c r="BV17" s="1072"/>
      <c r="BW17" s="1692"/>
      <c r="BX17" s="1694" t="s">
        <v>1486</v>
      </c>
      <c r="CA17" s="1069" t="s">
        <v>1487</v>
      </c>
      <c r="CD17" s="1069" t="s">
        <v>1488</v>
      </c>
    </row>
    <row customHeight="1" ht="21">
      <c r="A18" s="1076" t="s">
        <v>1489</v>
      </c>
      <c r="B18" s="1077">
        <v>2016</v>
      </c>
      <c r="E18" s="2007" t="s">
        <v>1490</v>
      </c>
      <c r="I18" s="1078" t="s">
        <v>1491</v>
      </c>
      <c r="N18" s="1160" t="s">
        <v>1492</v>
      </c>
      <c r="X18" s="1089"/>
      <c r="AW18" s="1122" t="s">
        <v>1479</v>
      </c>
      <c r="AX18" s="1122" t="s">
        <v>1479</v>
      </c>
      <c r="BB18" s="1122" t="s">
        <v>1493</v>
      </c>
      <c r="BC18" s="1122" t="s">
        <v>1333</v>
      </c>
      <c r="BE18" s="1122">
        <v>2016</v>
      </c>
      <c r="BH18" s="1070" t="s">
        <v>1435</v>
      </c>
      <c r="BJ18" s="1219" t="s">
        <v>1494</v>
      </c>
      <c r="BL18" s="1219" t="s">
        <v>1494</v>
      </c>
      <c r="BN18" s="1070" t="s">
        <v>1495</v>
      </c>
      <c r="BQ18" s="1434" t="s">
        <v>1306</v>
      </c>
      <c r="BR18" s="1161" t="s">
        <v>1307</v>
      </c>
      <c r="BS18" s="276"/>
      <c r="BT18" s="1434" t="s">
        <v>1496</v>
      </c>
      <c r="BU18" s="1161" t="s">
        <v>1497</v>
      </c>
      <c r="BV18" s="1072"/>
      <c r="BW18" s="1699" t="s">
        <v>1498</v>
      </c>
      <c r="BX18" s="1693" t="s">
        <v>1499</v>
      </c>
      <c r="BZ18" s="1434" t="s">
        <v>1500</v>
      </c>
      <c r="CA18" s="1161" t="s">
        <v>1501</v>
      </c>
      <c r="CC18" s="1434" t="s">
        <v>1502</v>
      </c>
      <c r="CD18" s="1161" t="s">
        <v>1503</v>
      </c>
    </row>
    <row customHeight="1" ht="21">
      <c r="A19" s="1872" t="s">
        <v>1504</v>
      </c>
      <c r="B19" s="1077">
        <v>2017</v>
      </c>
      <c r="E19" s="1076" t="s">
        <v>166</v>
      </c>
      <c r="I19" s="1078" t="s">
        <v>1505</v>
      </c>
      <c r="N19" s="1160" t="s">
        <v>1506</v>
      </c>
      <c r="X19" s="1089"/>
      <c r="AW19" s="1122" t="s">
        <v>1491</v>
      </c>
      <c r="AX19" s="1122" t="s">
        <v>1491</v>
      </c>
      <c r="AZ19" s="1069" t="s">
        <v>1507</v>
      </c>
      <c r="BB19" s="1122" t="s">
        <v>1508</v>
      </c>
      <c r="BC19" s="1122" t="s">
        <v>1333</v>
      </c>
      <c r="BE19" s="1122">
        <v>2017</v>
      </c>
      <c r="BH19" s="1070" t="s">
        <v>1509</v>
      </c>
      <c r="BJ19" s="1219" t="s">
        <v>1510</v>
      </c>
      <c r="BL19" s="1219" t="s">
        <v>1510</v>
      </c>
      <c r="BQ19" s="1283">
        <v>4190064</v>
      </c>
      <c r="BR19" s="1070" t="s">
        <v>1511</v>
      </c>
      <c r="BS19" s="1431"/>
      <c r="BT19" s="1283">
        <v>4189671</v>
      </c>
      <c r="BU19" s="1070" t="s">
        <v>1512</v>
      </c>
      <c r="BV19" s="1072"/>
      <c r="BW19" s="1697">
        <v>4189706</v>
      </c>
      <c r="BX19" s="1695" t="s">
        <v>1513</v>
      </c>
      <c r="BZ19" s="1283">
        <v>4189714</v>
      </c>
      <c r="CA19" s="1070" t="s">
        <v>1514</v>
      </c>
      <c r="CC19" s="1283">
        <v>4189708</v>
      </c>
      <c r="CD19" s="1070" t="s">
        <v>1515</v>
      </c>
    </row>
    <row customHeight="1" ht="21">
      <c r="A20" s="1076" t="s">
        <v>1516</v>
      </c>
      <c r="B20" s="1077">
        <v>2018</v>
      </c>
      <c r="E20" s="1076" t="s">
        <v>1265</v>
      </c>
      <c r="I20" s="1078" t="s">
        <v>1517</v>
      </c>
      <c r="N20" s="1160" t="s">
        <v>1518</v>
      </c>
      <c r="AW20" s="1122" t="s">
        <v>1505</v>
      </c>
      <c r="AX20" s="1122" t="s">
        <v>1505</v>
      </c>
      <c r="AZ20" s="1122" t="s">
        <v>1519</v>
      </c>
      <c r="BB20" s="1122" t="s">
        <v>1520</v>
      </c>
      <c r="BC20" s="1122" t="s">
        <v>1450</v>
      </c>
      <c r="BE20" s="1122">
        <v>2018</v>
      </c>
      <c r="BH20" s="1070" t="s">
        <v>1446</v>
      </c>
      <c r="BJ20" s="1070" t="s">
        <v>1373</v>
      </c>
      <c r="BL20" s="1070" t="s">
        <v>1373</v>
      </c>
      <c r="BQ20" s="1283">
        <v>4190065</v>
      </c>
      <c r="BR20" s="1070" t="s">
        <v>1521</v>
      </c>
      <c r="BS20" s="1431"/>
      <c r="BT20" s="1283">
        <v>4189672</v>
      </c>
      <c r="BU20" s="1070" t="s">
        <v>1522</v>
      </c>
      <c r="BV20" s="1072"/>
      <c r="BW20" s="1697">
        <v>4189705</v>
      </c>
      <c r="BX20" s="1695" t="s">
        <v>1523</v>
      </c>
      <c r="BZ20" s="1283">
        <v>4189713</v>
      </c>
      <c r="CA20" s="1070" t="s">
        <v>1523</v>
      </c>
      <c r="CC20" s="1283">
        <v>4189709</v>
      </c>
      <c r="CD20" s="1070" t="s">
        <v>1524</v>
      </c>
    </row>
    <row customHeight="1" ht="21">
      <c r="A21" s="1076" t="s">
        <v>1525</v>
      </c>
      <c r="B21" s="1077">
        <v>2019</v>
      </c>
      <c r="I21" s="1078" t="s">
        <v>1526</v>
      </c>
      <c r="N21" s="1160" t="s">
        <v>1527</v>
      </c>
      <c r="AW21" s="1122" t="s">
        <v>1517</v>
      </c>
      <c r="AX21" s="1122" t="s">
        <v>1517</v>
      </c>
      <c r="AZ21" s="1122" t="s">
        <v>1528</v>
      </c>
      <c r="BB21" s="1122" t="s">
        <v>1529</v>
      </c>
      <c r="BC21" s="1122" t="s">
        <v>1333</v>
      </c>
      <c r="BE21" s="1122">
        <v>2019</v>
      </c>
      <c r="BH21" s="1070" t="s">
        <v>1453</v>
      </c>
      <c r="BJ21" s="1070" t="s">
        <v>1389</v>
      </c>
      <c r="BL21" s="1070" t="s">
        <v>1389</v>
      </c>
      <c r="BQ21" s="1283">
        <v>4190066</v>
      </c>
      <c r="BR21" s="1070" t="s">
        <v>1530</v>
      </c>
      <c r="BS21" s="1431"/>
      <c r="BT21" s="1283">
        <v>4189673</v>
      </c>
      <c r="BU21" s="1070" t="s">
        <v>1531</v>
      </c>
      <c r="BV21" s="1072"/>
      <c r="BW21" s="1697">
        <v>4189707</v>
      </c>
      <c r="BX21" s="1695" t="s">
        <v>1532</v>
      </c>
      <c r="BZ21" s="1283">
        <v>4189712</v>
      </c>
      <c r="CA21" s="1070" t="s">
        <v>1533</v>
      </c>
      <c r="CC21" s="1283">
        <v>4189710</v>
      </c>
      <c r="CD21" s="1070" t="s">
        <v>1534</v>
      </c>
    </row>
    <row customHeight="1" ht="21">
      <c r="A22" s="1076" t="s">
        <v>1535</v>
      </c>
      <c r="B22" s="1077">
        <v>2020</v>
      </c>
      <c r="N22" s="1160" t="s">
        <v>1536</v>
      </c>
      <c r="AW22" s="1122" t="s">
        <v>1526</v>
      </c>
      <c r="AX22" s="1122" t="s">
        <v>1526</v>
      </c>
      <c r="AZ22" s="1122" t="s">
        <v>1537</v>
      </c>
      <c r="BB22" s="1122" t="s">
        <v>1538</v>
      </c>
      <c r="BC22" s="1122" t="s">
        <v>1333</v>
      </c>
      <c r="BE22" s="1122">
        <v>2020</v>
      </c>
      <c r="BH22" s="1070" t="s">
        <v>1460</v>
      </c>
      <c r="BJ22" s="1070" t="s">
        <v>1405</v>
      </c>
      <c r="BL22" s="1070" t="s">
        <v>1405</v>
      </c>
      <c r="BQ22" s="1283">
        <v>4190067</v>
      </c>
      <c r="BR22" s="1070" t="s">
        <v>1539</v>
      </c>
      <c r="BS22" s="1431"/>
      <c r="BT22" s="1283">
        <v>4189674</v>
      </c>
      <c r="BU22" s="1070" t="s">
        <v>1540</v>
      </c>
      <c r="BV22" s="1072"/>
      <c r="BW22" s="1072"/>
      <c r="CC22" s="1283">
        <v>4189711</v>
      </c>
      <c r="CD22" s="1070" t="s">
        <v>297</v>
      </c>
    </row>
    <row customHeight="1" ht="21">
      <c r="A23" s="1076" t="s">
        <v>1541</v>
      </c>
      <c r="B23" s="1077">
        <v>2021</v>
      </c>
      <c r="AW23" s="1122" t="s">
        <v>1542</v>
      </c>
      <c r="AX23" s="1122" t="s">
        <v>1542</v>
      </c>
      <c r="AZ23" s="1122" t="s">
        <v>1543</v>
      </c>
      <c r="BB23" s="1122" t="s">
        <v>1544</v>
      </c>
      <c r="BC23" s="1122" t="s">
        <v>1244</v>
      </c>
      <c r="BE23" s="1122">
        <v>2021</v>
      </c>
      <c r="BH23" s="1070" t="s">
        <v>1468</v>
      </c>
      <c r="BJ23" s="1070" t="s">
        <v>1421</v>
      </c>
      <c r="BL23" s="1070" t="s">
        <v>1421</v>
      </c>
      <c r="BQ23" s="1283">
        <v>4190068</v>
      </c>
      <c r="BR23" s="1070" t="s">
        <v>1545</v>
      </c>
      <c r="BS23" s="1431"/>
      <c r="BT23" s="1283">
        <v>4189675</v>
      </c>
      <c r="BU23" s="1070" t="s">
        <v>1546</v>
      </c>
      <c r="BV23" s="1072"/>
      <c r="BW23" s="1072"/>
      <c r="CC23" s="1283">
        <v>5110778</v>
      </c>
      <c r="CD23" s="1070" t="s">
        <v>1547</v>
      </c>
    </row>
    <row customHeight="1" ht="21">
      <c r="A24" s="1076" t="s">
        <v>1548</v>
      </c>
      <c r="B24" s="1077">
        <v>2022</v>
      </c>
      <c r="AW24" s="1122" t="s">
        <v>1549</v>
      </c>
      <c r="AX24" s="1122" t="s">
        <v>1549</v>
      </c>
      <c r="AZ24" s="1122" t="s">
        <v>1550</v>
      </c>
      <c r="BB24" s="1122" t="s">
        <v>1551</v>
      </c>
      <c r="BC24" s="1122" t="s">
        <v>1552</v>
      </c>
      <c r="BE24" s="1122">
        <v>2022</v>
      </c>
      <c r="BH24" s="1070" t="s">
        <v>1477</v>
      </c>
      <c r="BJ24" s="1070" t="s">
        <v>1435</v>
      </c>
      <c r="BL24" s="1070" t="s">
        <v>1435</v>
      </c>
      <c r="BQ24" s="1283">
        <v>4190069</v>
      </c>
      <c r="BR24" s="1070" t="s">
        <v>1553</v>
      </c>
      <c r="BS24" s="1431"/>
      <c r="BT24" s="1283">
        <v>4189676</v>
      </c>
      <c r="BU24" s="1070" t="s">
        <v>1554</v>
      </c>
      <c r="BV24" s="1072"/>
      <c r="BW24" s="1072"/>
      <c r="CC24" s="1283">
        <v>25575374</v>
      </c>
      <c r="CD24" s="1070" t="s">
        <v>1555</v>
      </c>
    </row>
    <row customHeight="1" ht="11.25">
      <c r="A25" s="1076" t="s">
        <v>1556</v>
      </c>
      <c r="B25" s="1077">
        <v>2023</v>
      </c>
      <c r="AW25" s="1122" t="s">
        <v>1557</v>
      </c>
      <c r="AX25" s="1122" t="s">
        <v>1557</v>
      </c>
      <c r="AZ25" s="1122" t="s">
        <v>1558</v>
      </c>
      <c r="BB25" s="1122" t="s">
        <v>1559</v>
      </c>
      <c r="BC25" s="1122" t="s">
        <v>1552</v>
      </c>
      <c r="BE25" s="1122">
        <v>2023</v>
      </c>
      <c r="BH25" s="1070" t="s">
        <v>1484</v>
      </c>
      <c r="BJ25" s="1070" t="s">
        <v>1509</v>
      </c>
      <c r="BL25" s="1070" t="s">
        <v>1509</v>
      </c>
      <c r="BQ25" s="1283">
        <v>4190070</v>
      </c>
      <c r="BR25" s="1070" t="s">
        <v>1560</v>
      </c>
      <c r="BS25" s="1431"/>
      <c r="BT25" s="1283">
        <v>4189677</v>
      </c>
      <c r="BU25" s="1070" t="s">
        <v>1561</v>
      </c>
      <c r="BV25" s="1072"/>
      <c r="BW25" s="1072"/>
    </row>
    <row customHeight="1" ht="11.25">
      <c r="A26" s="1076" t="s">
        <v>1562</v>
      </c>
      <c r="B26" s="1077">
        <v>2024</v>
      </c>
      <c r="J26" s="1733" t="s">
        <v>1563</v>
      </c>
      <c r="AX26" s="1122" t="s">
        <v>1564</v>
      </c>
      <c r="AZ26" s="1122" t="s">
        <v>1428</v>
      </c>
      <c r="BB26" s="1122" t="s">
        <v>1565</v>
      </c>
      <c r="BC26" s="1122" t="s">
        <v>1552</v>
      </c>
      <c r="BE26" s="1122">
        <v>2024</v>
      </c>
      <c r="BH26" s="1070" t="s">
        <v>1495</v>
      </c>
      <c r="BJ26" s="1070" t="s">
        <v>1446</v>
      </c>
      <c r="BL26" s="1070" t="s">
        <v>1446</v>
      </c>
      <c r="BQ26" s="1283">
        <v>4190071</v>
      </c>
      <c r="BR26" s="1070" t="s">
        <v>1566</v>
      </c>
      <c r="BS26" s="1431"/>
      <c r="BV26" s="1072"/>
      <c r="BW26" s="1072"/>
    </row>
    <row customHeight="1" ht="11.25">
      <c r="A27" s="1076" t="s">
        <v>1567</v>
      </c>
      <c r="B27" s="1077">
        <v>2025</v>
      </c>
      <c r="J27" s="178" t="s">
        <v>498</v>
      </c>
      <c r="AX27" s="1122" t="s">
        <v>1568</v>
      </c>
      <c r="BB27" s="1122" t="s">
        <v>1569</v>
      </c>
      <c r="BC27" s="1122" t="s">
        <v>1552</v>
      </c>
      <c r="BE27" s="1122">
        <v>2025</v>
      </c>
      <c r="BH27" s="1072" t="s">
        <v>28</v>
      </c>
      <c r="BJ27" s="1070" t="s">
        <v>1453</v>
      </c>
      <c r="BL27" s="1070" t="s">
        <v>1453</v>
      </c>
      <c r="BN27" s="1072" t="s">
        <v>28</v>
      </c>
      <c r="BQ27" s="1283">
        <v>4190072</v>
      </c>
      <c r="BR27" s="1070" t="s">
        <v>1570</v>
      </c>
      <c r="BS27" s="1431"/>
      <c r="BV27" s="1072"/>
      <c r="BW27" s="1072"/>
    </row>
    <row customHeight="1" ht="11.25">
      <c r="A28" s="1076" t="s">
        <v>1571</v>
      </c>
      <c r="D28" s="1103"/>
      <c r="E28" s="1104"/>
      <c r="F28" s="1104"/>
      <c r="H28" s="1105" t="s">
        <v>1572</v>
      </c>
      <c r="AX28" s="1122" t="s">
        <v>1573</v>
      </c>
      <c r="AZ28" s="1069" t="s">
        <v>1574</v>
      </c>
      <c r="BB28" s="1122" t="s">
        <v>1575</v>
      </c>
      <c r="BC28" s="1122" t="s">
        <v>1576</v>
      </c>
      <c r="BE28" s="1122">
        <v>2026</v>
      </c>
      <c r="BH28" s="1072" t="s">
        <v>28</v>
      </c>
      <c r="BJ28" s="1070" t="s">
        <v>1460</v>
      </c>
      <c r="BL28" s="1070" t="s">
        <v>1460</v>
      </c>
      <c r="BN28" s="1072" t="s">
        <v>28</v>
      </c>
      <c r="BQ28" s="1283">
        <v>4190073</v>
      </c>
      <c r="BR28" s="1070" t="s">
        <v>1577</v>
      </c>
      <c r="BS28" s="1431"/>
      <c r="BV28" s="1072"/>
      <c r="BW28" s="1072"/>
    </row>
    <row customHeight="1" ht="11.25">
      <c r="A29" s="1076" t="s">
        <v>1578</v>
      </c>
      <c r="D29" s="1106" t="s">
        <v>1579</v>
      </c>
      <c r="E29" s="1107" t="str">
        <f>IF(TEMPLATE_GROUP="","",INDEX(StartDateList,MATCH(TEMPLATE_GROUP,CodeTemplateList,0),1))</f>
        <v>01.01.2025</v>
      </c>
      <c r="F29" s="1107" t="str">
        <f>IF(TEMPLATE_GROUP="","",INDEX(EndDateList,MATCH(TEMPLATE_GROUP,CodeTemplateList,0),1))</f>
        <v>31.12.2027</v>
      </c>
      <c r="H29" s="1108" t="s">
        <v>1580</v>
      </c>
      <c r="AX29" s="1122" t="s">
        <v>1581</v>
      </c>
      <c r="AZ29" s="1122" t="s">
        <v>1228</v>
      </c>
      <c r="BB29" s="1122" t="s">
        <v>1428</v>
      </c>
      <c r="BC29" s="1093"/>
      <c r="BE29" s="1122">
        <v>2027</v>
      </c>
      <c r="BJ29" s="1070" t="s">
        <v>1468</v>
      </c>
      <c r="BL29" s="1070" t="s">
        <v>1468</v>
      </c>
    </row>
    <row customHeight="1" ht="11.25">
      <c r="A30" s="1076" t="s">
        <v>1582</v>
      </c>
      <c r="D30" s="1109"/>
      <c r="E30" s="1110"/>
      <c r="F30" s="1110"/>
      <c r="AX30" s="1122" t="s">
        <v>1583</v>
      </c>
      <c r="AZ30" s="1122" t="s">
        <v>1254</v>
      </c>
      <c r="BE30" s="1122">
        <v>2028</v>
      </c>
      <c r="BJ30" s="1070" t="s">
        <v>1584</v>
      </c>
      <c r="BL30" s="1070" t="s">
        <v>1584</v>
      </c>
    </row>
    <row customHeight="1" ht="12.75">
      <c r="A31" s="1076" t="s">
        <v>1585</v>
      </c>
      <c r="D31" s="1103"/>
      <c r="E31" s="1104"/>
      <c r="F31" s="1104"/>
      <c r="H31" s="1111"/>
      <c r="AX31" s="1122" t="s">
        <v>1586</v>
      </c>
      <c r="AZ31" s="1122" t="s">
        <v>1587</v>
      </c>
      <c r="BE31" s="1122">
        <v>2029</v>
      </c>
      <c r="BJ31" s="1070" t="s">
        <v>1588</v>
      </c>
      <c r="BL31" s="1070" t="s">
        <v>1588</v>
      </c>
    </row>
    <row customHeight="1" ht="11.25">
      <c r="A32" s="1076" t="s">
        <v>1589</v>
      </c>
      <c r="D32" s="1106" t="s">
        <v>1590</v>
      </c>
      <c r="E32" s="1107" t="str">
        <f>IF(TEMPLATE_GROUP="","",INDEX(StartDateList,MATCH(TEMPLATE_GROUP,CodeTemplateList,0),1))</f>
        <v>01.01.2025</v>
      </c>
      <c r="F32" s="1107" t="str">
        <f>IF(TEMPLATE_GROUP="","",INDEX(EndDateList,MATCH(TEMPLATE_GROUP,CodeTemplateList,0),1))</f>
        <v>31.12.2027</v>
      </c>
      <c r="H32" s="1112" t="s">
        <v>1591</v>
      </c>
      <c r="O32" s="1076" t="s">
        <v>1225</v>
      </c>
      <c r="AX32" s="1122" t="s">
        <v>1592</v>
      </c>
      <c r="AZ32" s="1122" t="s">
        <v>500</v>
      </c>
      <c r="BE32" s="1122">
        <v>2030</v>
      </c>
      <c r="BJ32" s="1070" t="s">
        <v>1477</v>
      </c>
      <c r="BL32" s="1070" t="s">
        <v>1477</v>
      </c>
    </row>
    <row customHeight="1" ht="11.25">
      <c r="A33" s="1076" t="s">
        <v>1593</v>
      </c>
      <c r="O33" s="1076" t="s">
        <v>1252</v>
      </c>
      <c r="AX33" s="1122" t="s">
        <v>1594</v>
      </c>
      <c r="AZ33" s="1122" t="s">
        <v>1227</v>
      </c>
      <c r="BE33" s="1122">
        <v>2031</v>
      </c>
      <c r="BJ33" s="1070" t="s">
        <v>1484</v>
      </c>
      <c r="BL33" s="1070" t="s">
        <v>1484</v>
      </c>
    </row>
    <row customHeight="1" ht="11.25">
      <c r="A34" s="1076" t="s">
        <v>1595</v>
      </c>
      <c r="O34" s="1076" t="s">
        <v>1287</v>
      </c>
      <c r="AX34" s="1122" t="s">
        <v>1596</v>
      </c>
      <c r="BE34" s="1122">
        <v>2032</v>
      </c>
      <c r="BJ34" s="1070" t="s">
        <v>1495</v>
      </c>
      <c r="BL34" s="1070" t="s">
        <v>1495</v>
      </c>
    </row>
    <row customHeight="1" ht="11.25">
      <c r="A35" s="1076" t="s">
        <v>1597</v>
      </c>
      <c r="O35" s="1076" t="s">
        <v>1320</v>
      </c>
      <c r="AX35" s="1122" t="s">
        <v>1598</v>
      </c>
      <c r="AZ35" s="1069" t="s">
        <v>1599</v>
      </c>
      <c r="BE35" s="1122">
        <v>2033</v>
      </c>
      <c r="BL35" s="1070" t="s">
        <v>1600</v>
      </c>
    </row>
    <row customHeight="1" ht="11.25">
      <c r="A36" s="1872" t="s">
        <v>1601</v>
      </c>
      <c r="D36" s="1113" t="s">
        <v>1602</v>
      </c>
      <c r="E36" s="1114" t="s">
        <v>856</v>
      </c>
      <c r="F36" s="1115" t="str">
        <f>INDEX(E37:E41,MATCH(TEMPLATE_SPHERE,F37:F41,0))</f>
        <v>холодного водоснабжения</v>
      </c>
      <c r="G36" s="1115" t="str">
        <f>INDEX(G37:G41,MATCH(TEMPLATE_SPHERE,F37:F41,0))</f>
        <v>холодное водоснабжение</v>
      </c>
      <c r="O36" s="1076" t="s">
        <v>1344</v>
      </c>
      <c r="AX36" s="1122" t="s">
        <v>1603</v>
      </c>
      <c r="AZ36" s="1122" t="s">
        <v>1227</v>
      </c>
      <c r="BE36" s="1122">
        <v>2034</v>
      </c>
      <c r="BL36" s="1070" t="s">
        <v>1604</v>
      </c>
    </row>
    <row customHeight="1" ht="11.25">
      <c r="A37" s="1076" t="s">
        <v>1605</v>
      </c>
      <c r="E37" s="409" t="s">
        <v>1606</v>
      </c>
      <c r="F37" s="1116" t="s">
        <v>810</v>
      </c>
      <c r="G37" s="409" t="s">
        <v>1607</v>
      </c>
      <c r="O37" s="1076" t="s">
        <v>1363</v>
      </c>
      <c r="AX37" s="1122" t="s">
        <v>1608</v>
      </c>
      <c r="AZ37" s="1122" t="s">
        <v>1253</v>
      </c>
      <c r="BE37" s="1122">
        <v>2035</v>
      </c>
    </row>
    <row customHeight="1" ht="11.25">
      <c r="A38" s="1076" t="s">
        <v>1609</v>
      </c>
      <c r="E38" s="409" t="s">
        <v>1610</v>
      </c>
      <c r="F38" s="1117" t="s">
        <v>856</v>
      </c>
      <c r="G38" s="409" t="s">
        <v>1611</v>
      </c>
      <c r="O38" s="1076" t="s">
        <v>1380</v>
      </c>
      <c r="AX38" s="1122" t="s">
        <v>1612</v>
      </c>
      <c r="AZ38" s="1122" t="s">
        <v>1288</v>
      </c>
      <c r="BE38" s="1122">
        <v>2036</v>
      </c>
      <c r="BH38" s="1069" t="s">
        <v>1613</v>
      </c>
      <c r="BJ38" s="1069" t="s">
        <v>1614</v>
      </c>
      <c r="BL38" s="1069" t="s">
        <v>1615</v>
      </c>
      <c r="BN38" s="1069" t="s">
        <v>1616</v>
      </c>
    </row>
    <row customHeight="1" ht="11.25">
      <c r="A39" s="1076" t="s">
        <v>1617</v>
      </c>
      <c r="E39" s="409" t="s">
        <v>1618</v>
      </c>
      <c r="F39" s="1117" t="s">
        <v>909</v>
      </c>
      <c r="G39" s="409" t="s">
        <v>1619</v>
      </c>
      <c r="O39" s="1076" t="s">
        <v>1396</v>
      </c>
      <c r="AX39" s="1122" t="s">
        <v>1620</v>
      </c>
      <c r="AZ39" s="1122" t="s">
        <v>1321</v>
      </c>
      <c r="BE39" s="1122">
        <v>2037</v>
      </c>
      <c r="BH39" s="1070" t="s">
        <v>1621</v>
      </c>
      <c r="BJ39" s="1219" t="s">
        <v>1621</v>
      </c>
      <c r="BL39" s="1219" t="s">
        <v>1621</v>
      </c>
      <c r="BN39" s="1070" t="s">
        <v>1622</v>
      </c>
    </row>
    <row customHeight="1" ht="11.25">
      <c r="A40" s="1076" t="s">
        <v>1623</v>
      </c>
      <c r="E40" s="409" t="s">
        <v>1624</v>
      </c>
      <c r="F40" s="1117" t="s">
        <v>896</v>
      </c>
      <c r="G40" s="409" t="s">
        <v>1625</v>
      </c>
      <c r="O40" s="1076" t="s">
        <v>1412</v>
      </c>
      <c r="AX40" s="1122" t="s">
        <v>1626</v>
      </c>
      <c r="BE40" s="1122">
        <v>2038</v>
      </c>
      <c r="BH40" s="1070" t="s">
        <v>1627</v>
      </c>
      <c r="BJ40" s="1219" t="s">
        <v>1029</v>
      </c>
      <c r="BL40" s="1219" t="s">
        <v>1029</v>
      </c>
      <c r="BN40" s="1070" t="s">
        <v>1063</v>
      </c>
    </row>
    <row customHeight="1" ht="11.25">
      <c r="A41" s="1076" t="s">
        <v>1628</v>
      </c>
      <c r="E41" s="409" t="s">
        <v>1629</v>
      </c>
      <c r="F41" s="1117" t="s">
        <v>1630</v>
      </c>
      <c r="G41" s="409" t="s">
        <v>1629</v>
      </c>
      <c r="O41" s="1076" t="s">
        <v>1428</v>
      </c>
      <c r="AX41" s="1122" t="s">
        <v>1631</v>
      </c>
      <c r="AZ41" s="1069" t="s">
        <v>1632</v>
      </c>
      <c r="BE41" s="1122">
        <v>2039</v>
      </c>
      <c r="BH41" s="1070" t="s">
        <v>1633</v>
      </c>
      <c r="BJ41" s="1219" t="s">
        <v>1025</v>
      </c>
      <c r="BL41" s="1219" t="s">
        <v>1025</v>
      </c>
      <c r="BN41" s="1070" t="s">
        <v>1050</v>
      </c>
    </row>
    <row customHeight="1" ht="11.25">
      <c r="A42" s="1076" t="s">
        <v>1634</v>
      </c>
      <c r="AX42" s="1122" t="s">
        <v>1635</v>
      </c>
      <c r="AZ42" s="1122" t="s">
        <v>1225</v>
      </c>
      <c r="BE42" s="1122">
        <v>2040</v>
      </c>
      <c r="BH42" s="1070" t="s">
        <v>1047</v>
      </c>
      <c r="BJ42" s="1219" t="s">
        <v>1027</v>
      </c>
      <c r="BL42" s="1219" t="s">
        <v>1027</v>
      </c>
      <c r="BN42" s="1070" t="s">
        <v>1636</v>
      </c>
    </row>
    <row customHeight="1" ht="11.25">
      <c r="A43" s="1076" t="s">
        <v>1637</v>
      </c>
      <c r="AX43" s="1122" t="s">
        <v>1638</v>
      </c>
      <c r="AZ43" s="1122" t="s">
        <v>1252</v>
      </c>
      <c r="BE43" s="1122">
        <v>2041</v>
      </c>
      <c r="BH43" s="1070" t="s">
        <v>1639</v>
      </c>
      <c r="BJ43" s="1219" t="s">
        <v>1633</v>
      </c>
      <c r="BL43" s="1219" t="s">
        <v>1633</v>
      </c>
      <c r="BN43" s="1070" t="s">
        <v>1640</v>
      </c>
    </row>
    <row customHeight="1" ht="11.25">
      <c r="A44" s="1076" t="s">
        <v>1641</v>
      </c>
      <c r="G44" s="1096">
        <f>YEAR(TODAY())</f>
        <v>2024</v>
      </c>
      <c r="I44" s="801" t="s">
        <v>1642</v>
      </c>
      <c r="J44" s="1091" t="s">
        <v>1643</v>
      </c>
      <c r="K44" s="1091" t="s">
        <v>1644</v>
      </c>
      <c r="AX44" s="1122" t="s">
        <v>1645</v>
      </c>
      <c r="AZ44" s="1122" t="s">
        <v>1287</v>
      </c>
      <c r="BE44" s="1122">
        <v>2042</v>
      </c>
      <c r="BH44" s="1070" t="s">
        <v>1646</v>
      </c>
      <c r="BJ44" s="1219" t="s">
        <v>1047</v>
      </c>
      <c r="BL44" s="1219" t="s">
        <v>1047</v>
      </c>
      <c r="BN44" s="1070" t="s">
        <v>1647</v>
      </c>
    </row>
    <row customHeight="1" ht="11.25">
      <c r="A45" s="1076" t="s">
        <v>1648</v>
      </c>
      <c r="D45" s="1113" t="s">
        <v>1649</v>
      </c>
      <c r="E45" s="1114" t="s">
        <v>1650</v>
      </c>
      <c r="F45" s="799" t="s">
        <v>1651</v>
      </c>
      <c r="G45" s="798" t="s">
        <v>1652</v>
      </c>
      <c r="H45" s="801" t="s">
        <v>1653</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1654</v>
      </c>
      <c r="AZ45" s="1122" t="s">
        <v>1320</v>
      </c>
      <c r="BE45" s="1122">
        <v>2043</v>
      </c>
      <c r="BH45" s="1070" t="s">
        <v>1655</v>
      </c>
      <c r="BJ45" s="1219" t="s">
        <v>1041</v>
      </c>
      <c r="BL45" s="1219" t="s">
        <v>1041</v>
      </c>
      <c r="BN45" s="1070" t="s">
        <v>1656</v>
      </c>
    </row>
    <row customHeight="1" ht="11.25">
      <c r="A46" s="1076" t="s">
        <v>1657</v>
      </c>
      <c r="E46" s="409" t="s">
        <v>26</v>
      </c>
      <c r="F46" s="1116" t="s">
        <v>1658</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1659</v>
      </c>
      <c r="AZ46" s="1122" t="s">
        <v>1344</v>
      </c>
      <c r="BE46" s="1122">
        <v>2044</v>
      </c>
      <c r="BH46" s="1070" t="s">
        <v>1050</v>
      </c>
      <c r="BJ46" s="1219" t="s">
        <v>1031</v>
      </c>
      <c r="BL46" s="1219" t="s">
        <v>1031</v>
      </c>
      <c r="BN46" s="1070" t="s">
        <v>1660</v>
      </c>
    </row>
    <row customHeight="1" ht="11.25">
      <c r="A47" s="1076" t="s">
        <v>1661</v>
      </c>
      <c r="E47" s="409" t="s">
        <v>33</v>
      </c>
      <c r="F47" s="1117" t="s">
        <v>1662</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99</v>
      </c>
      <c r="AZ47" s="1122" t="s">
        <v>1363</v>
      </c>
      <c r="BE47" s="1122">
        <v>2045</v>
      </c>
      <c r="BH47" s="1070" t="s">
        <v>1636</v>
      </c>
      <c r="BJ47" s="1219" t="s">
        <v>1033</v>
      </c>
      <c r="BL47" s="1219" t="s">
        <v>1033</v>
      </c>
      <c r="BN47" s="1070" t="s">
        <v>1663</v>
      </c>
    </row>
    <row customHeight="1" ht="11.25">
      <c r="A48" s="1076" t="s">
        <v>1664</v>
      </c>
      <c r="E48" s="409" t="s">
        <v>1665</v>
      </c>
      <c r="F48" s="1117" t="s">
        <v>1666</v>
      </c>
      <c r="G48" s="1118" t="str">
        <f>_xlfn.IFERROR(IF(f_year="","01.01."&amp;CURRENT_YEAR,"01.01."&amp;f_year),"01.01."&amp;CURRENT_YEAR)</f>
        <v>01.01.2024</v>
      </c>
      <c r="H48" s="1118" t="str">
        <f>_xlfn.IFERROR(IF(f_year="","31.12."&amp;CURRENT_YEAR,"31.12."&amp;f_year),"31.12."&amp;CURRENT_YEAR)</f>
        <v>31.12.2024</v>
      </c>
      <c r="I48" s="1744">
        <f>IF(f_year="",TRUE,FALSE)</f>
        <v>1</v>
      </c>
      <c r="J48" s="1747" t="s">
        <v>1667</v>
      </c>
      <c r="K48" s="1748"/>
      <c r="AX48" s="1122" t="s">
        <v>1668</v>
      </c>
      <c r="AZ48" s="1122" t="s">
        <v>1380</v>
      </c>
      <c r="BE48" s="1122">
        <v>2046</v>
      </c>
      <c r="BH48" s="1070" t="s">
        <v>1640</v>
      </c>
      <c r="BJ48" s="1219" t="s">
        <v>1035</v>
      </c>
      <c r="BL48" s="1219" t="s">
        <v>1035</v>
      </c>
      <c r="BN48" s="1070" t="s">
        <v>1669</v>
      </c>
    </row>
    <row customHeight="1" ht="11.25">
      <c r="A49" s="1076" t="s">
        <v>1670</v>
      </c>
      <c r="E49" s="409" t="s">
        <v>1671</v>
      </c>
      <c r="F49" s="1117" t="s">
        <v>1672</v>
      </c>
      <c r="G49" s="1118" t="str">
        <f>_xlfn.IFERROR(IF(f_year="","01.01."&amp;CURRENT_YEAR,"01.01."&amp;f_year),"01.01."&amp;CURRENT_YEAR)</f>
        <v>01.01.2024</v>
      </c>
      <c r="H49" s="1118" t="str">
        <f>_xlfn.IFERROR(IF(f_year="","31.12."&amp;CURRENT_YEAR,"31.12."&amp;f_year),"31.12."&amp;CURRENT_YEAR)</f>
        <v>31.12.2024</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1673</v>
      </c>
      <c r="AZ49" s="1122" t="s">
        <v>1396</v>
      </c>
      <c r="BE49" s="1122">
        <v>2047</v>
      </c>
      <c r="BH49" s="1070" t="s">
        <v>1051</v>
      </c>
      <c r="BJ49" s="1219" t="s">
        <v>1037</v>
      </c>
      <c r="BL49" s="1219" t="s">
        <v>1037</v>
      </c>
    </row>
    <row customHeight="1" ht="11.25">
      <c r="A50" s="1076" t="s">
        <v>1674</v>
      </c>
      <c r="E50" s="409" t="s">
        <v>1675</v>
      </c>
      <c r="F50" s="1117" t="s">
        <v>1021</v>
      </c>
      <c r="G50" s="1118" t="str">
        <f>_xlfn.IFERROR(IF(f_year="","01.01."&amp;CURRENT_YEAR,"01.01."&amp;f_year),"01.01."&amp;CURRENT_YEAR)</f>
        <v>01.01.2024</v>
      </c>
      <c r="H50" s="1118" t="str">
        <f>_xlfn.IFERROR(IF(f_year="","31.12."&amp;CURRENT_YEAR,"31.12."&amp;f_year),"31.12."&amp;CURRENT_YEAR)</f>
        <v>31.12.2024</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1676</v>
      </c>
      <c r="AZ50" s="1122" t="s">
        <v>1412</v>
      </c>
      <c r="BE50" s="1122">
        <v>2048</v>
      </c>
      <c r="BH50" s="1070" t="s">
        <v>1647</v>
      </c>
      <c r="BJ50" s="1219" t="s">
        <v>1039</v>
      </c>
      <c r="BL50" s="1219" t="s">
        <v>1039</v>
      </c>
    </row>
    <row customHeight="1" ht="11.25">
      <c r="A51" s="1076" t="s">
        <v>1677</v>
      </c>
      <c r="E51" s="409" t="s">
        <v>1678</v>
      </c>
      <c r="F51" s="1117" t="s">
        <v>1650</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1428</v>
      </c>
      <c r="BE51" s="1122">
        <v>2049</v>
      </c>
      <c r="BH51" s="1070" t="s">
        <v>1656</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1684</v>
      </c>
      <c r="AZ52" s="1122" t="s">
        <v>1227</v>
      </c>
      <c r="BE52" s="1122">
        <v>2050</v>
      </c>
      <c r="BH52" s="1070" t="s">
        <v>1660</v>
      </c>
      <c r="BJ52" s="1219" t="s">
        <v>1050</v>
      </c>
      <c r="BL52" s="1219" t="s">
        <v>1050</v>
      </c>
    </row>
    <row customHeight="1" ht="11.25">
      <c r="A53" s="1076" t="s">
        <v>1685</v>
      </c>
      <c r="E53" s="409" t="s">
        <v>1686</v>
      </c>
      <c r="F53" s="1117" t="s">
        <v>1686</v>
      </c>
      <c r="G53" s="1118" t="str">
        <f>_xlfn.IFERROR(IF(f_year="","01.01."&amp;CURRENT_YEAR,"01.01."&amp;f_year),"01.01."&amp;CURRENT_YEAR)</f>
        <v>01.01.2024</v>
      </c>
      <c r="H53" s="1118" t="str">
        <f>_xlfn.IFERROR(IF(f_year="","31.12."&amp;CURRENT_YEAR,"31.12."&amp;f_year),"31.12."&amp;CURRENT_YEAR)</f>
        <v>31.12.2024</v>
      </c>
      <c r="I53" s="1744">
        <f>IF(AND(f_year="",TITLE_DATE_FIL=""),TRUE,FALSE)</f>
        <v>1</v>
      </c>
      <c r="J53" s="1747" t="s">
        <v>1687</v>
      </c>
      <c r="K53" s="1748"/>
      <c r="AX53" s="1122" t="s">
        <v>1688</v>
      </c>
      <c r="BE53" s="1122">
        <v>2051</v>
      </c>
      <c r="BH53" s="1070" t="s">
        <v>1663</v>
      </c>
      <c r="BJ53" s="1219" t="s">
        <v>1636</v>
      </c>
      <c r="BL53" s="1219" t="s">
        <v>1636</v>
      </c>
    </row>
    <row customHeight="1" ht="11.25">
      <c r="A54" s="1076" t="s">
        <v>1689</v>
      </c>
      <c r="AX54" s="1122" t="s">
        <v>1690</v>
      </c>
      <c r="AZ54" s="1069" t="s">
        <v>1691</v>
      </c>
      <c r="BE54" s="1122">
        <v>2052</v>
      </c>
      <c r="BH54" s="1070" t="s">
        <v>1669</v>
      </c>
      <c r="BJ54" s="1219" t="s">
        <v>1640</v>
      </c>
      <c r="BL54" s="1219" t="s">
        <v>1640</v>
      </c>
    </row>
    <row customHeight="1" ht="11.25">
      <c r="A55" s="1076" t="s">
        <v>1692</v>
      </c>
      <c r="AX55" s="1122" t="s">
        <v>1693</v>
      </c>
      <c r="AZ55" s="1122" t="s">
        <v>1229</v>
      </c>
      <c r="BE55" s="1122">
        <v>2053</v>
      </c>
      <c r="BH55" s="1072" t="s">
        <v>28</v>
      </c>
      <c r="BJ55" s="1219" t="s">
        <v>1051</v>
      </c>
      <c r="BL55" s="1219" t="s">
        <v>1051</v>
      </c>
    </row>
    <row customHeight="1" ht="11.25">
      <c r="A56" s="1076" t="s">
        <v>1694</v>
      </c>
      <c r="D56" s="1120" t="s">
        <v>1695</v>
      </c>
      <c r="E56" s="1097" t="s">
        <v>112</v>
      </c>
      <c r="F56" s="1076" t="s">
        <v>1696</v>
      </c>
      <c r="AX56" s="1122" t="s">
        <v>1697</v>
      </c>
      <c r="AZ56" s="1122" t="s">
        <v>1255</v>
      </c>
      <c r="BE56" s="1122">
        <v>2054</v>
      </c>
      <c r="BH56" s="1072" t="s">
        <v>28</v>
      </c>
      <c r="BJ56" s="1219" t="s">
        <v>1647</v>
      </c>
      <c r="BL56" s="1219" t="s">
        <v>1647</v>
      </c>
    </row>
    <row customHeight="1" ht="11.25">
      <c r="A57" s="1076" t="s">
        <v>1698</v>
      </c>
      <c r="D57" s="1120" t="s">
        <v>1699</v>
      </c>
      <c r="E57" s="1097" t="s">
        <v>112</v>
      </c>
      <c r="F57" s="1076" t="s">
        <v>1696</v>
      </c>
      <c r="AX57" s="1122" t="s">
        <v>1700</v>
      </c>
      <c r="AZ57" s="1122" t="s">
        <v>1290</v>
      </c>
      <c r="BE57" s="1122">
        <v>2055</v>
      </c>
      <c r="BJ57" s="1219" t="s">
        <v>1656</v>
      </c>
      <c r="BL57" s="1219" t="s">
        <v>1656</v>
      </c>
    </row>
    <row customHeight="1" ht="11.25">
      <c r="A58" s="1076" t="s">
        <v>1701</v>
      </c>
      <c r="D58" s="1120" t="s">
        <v>1702</v>
      </c>
      <c r="E58" s="1097" t="s">
        <v>112</v>
      </c>
      <c r="F58" s="1076" t="s">
        <v>1696</v>
      </c>
      <c r="AX58" s="1122" t="s">
        <v>1703</v>
      </c>
      <c r="BE58" s="1122">
        <v>2056</v>
      </c>
      <c r="BJ58" s="1219" t="s">
        <v>1660</v>
      </c>
      <c r="BL58" s="1219" t="s">
        <v>1660</v>
      </c>
    </row>
    <row customHeight="1" ht="11.25">
      <c r="A59" s="1076" t="s">
        <v>1704</v>
      </c>
      <c r="D59" s="1120" t="s">
        <v>132</v>
      </c>
      <c r="E59" s="1097" t="s">
        <v>1592</v>
      </c>
      <c r="F59" s="1076" t="s">
        <v>1705</v>
      </c>
      <c r="AX59" s="1122" t="s">
        <v>1706</v>
      </c>
      <c r="AZ59" s="1069" t="s">
        <v>1707</v>
      </c>
      <c r="BE59" s="1122">
        <v>2057</v>
      </c>
      <c r="BJ59" s="1219" t="s">
        <v>1663</v>
      </c>
      <c r="BL59" s="1219" t="s">
        <v>1663</v>
      </c>
    </row>
    <row customHeight="1" ht="11.25">
      <c r="A60" s="1076" t="s">
        <v>1708</v>
      </c>
      <c r="D60" s="1120" t="s">
        <v>1709</v>
      </c>
      <c r="E60" s="1097" t="s">
        <v>1592</v>
      </c>
      <c r="F60" s="1076" t="s">
        <v>1705</v>
      </c>
      <c r="AX60" s="1122" t="s">
        <v>1710</v>
      </c>
      <c r="AZ60" s="1122" t="s">
        <v>1230</v>
      </c>
      <c r="BE60" s="1122">
        <v>2058</v>
      </c>
      <c r="BJ60" s="1219" t="s">
        <v>1669</v>
      </c>
      <c r="BL60" s="1219" t="s">
        <v>1669</v>
      </c>
    </row>
    <row customHeight="1" ht="11.25">
      <c r="A61" s="1076" t="s">
        <v>1711</v>
      </c>
      <c r="D61" s="1120" t="s">
        <v>1712</v>
      </c>
      <c r="E61" s="1097" t="s">
        <v>1592</v>
      </c>
      <c r="F61" s="1076" t="s">
        <v>1705</v>
      </c>
      <c r="AX61" s="1122" t="s">
        <v>1713</v>
      </c>
      <c r="AZ61" s="1122" t="s">
        <v>1256</v>
      </c>
      <c r="BE61" s="1122">
        <v>2059</v>
      </c>
      <c r="BL61" s="1219" t="s">
        <v>1043</v>
      </c>
    </row>
    <row customHeight="1" ht="11.25">
      <c r="A62" s="1076" t="s">
        <v>1714</v>
      </c>
      <c r="D62" s="1120" t="s">
        <v>131</v>
      </c>
      <c r="E62" s="1097">
        <v>30</v>
      </c>
      <c r="F62" s="1076" t="s">
        <v>1705</v>
      </c>
      <c r="AZ62" s="1122" t="s">
        <v>1291</v>
      </c>
      <c r="BE62" s="1122">
        <v>2060</v>
      </c>
      <c r="BL62" s="1219" t="s">
        <v>1045</v>
      </c>
    </row>
    <row customHeight="1" ht="11.25">
      <c r="A63" s="1076" t="s">
        <v>1715</v>
      </c>
      <c r="D63" s="1120" t="s">
        <v>1716</v>
      </c>
      <c r="E63" s="1097">
        <v>30</v>
      </c>
      <c r="F63" s="1076" t="s">
        <v>1705</v>
      </c>
      <c r="AZ63" s="1122" t="s">
        <v>1322</v>
      </c>
      <c r="BE63" s="1122">
        <v>2061</v>
      </c>
    </row>
    <row customHeight="1" ht="11.25">
      <c r="A64" s="1076" t="s">
        <v>1717</v>
      </c>
      <c r="D64" s="1120" t="s">
        <v>1718</v>
      </c>
      <c r="E64" s="1097">
        <v>30</v>
      </c>
      <c r="F64" s="1076" t="s">
        <v>1705</v>
      </c>
      <c r="AZ64" s="1122" t="s">
        <v>1345</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1231</v>
      </c>
      <c r="BE67" s="1122">
        <v>2065</v>
      </c>
    </row>
    <row customHeight="1" ht="11.25">
      <c r="A68" s="1076" t="s">
        <v>1723</v>
      </c>
      <c r="AZ68" s="1122" t="s">
        <v>1257</v>
      </c>
      <c r="BE68" s="1122">
        <v>2066</v>
      </c>
      <c r="BH68" s="1069" t="s">
        <v>1724</v>
      </c>
      <c r="BJ68" s="1069" t="s">
        <v>1725</v>
      </c>
      <c r="BL68" s="1069" t="s">
        <v>1726</v>
      </c>
      <c r="BN68" s="1069" t="s">
        <v>1727</v>
      </c>
    </row>
    <row customHeight="1" ht="11.25">
      <c r="A69" s="1076" t="s">
        <v>1728</v>
      </c>
      <c r="AZ69" s="1122" t="s">
        <v>1292</v>
      </c>
      <c r="BE69" s="1122">
        <v>2067</v>
      </c>
      <c r="BH69" s="1070" t="s">
        <v>1729</v>
      </c>
      <c r="BI69" s="1119" t="s">
        <v>110</v>
      </c>
      <c r="BJ69" s="1070" t="s">
        <v>1730</v>
      </c>
      <c r="BK69" s="1119" t="s">
        <v>110</v>
      </c>
      <c r="BL69" s="1070" t="s">
        <v>1731</v>
      </c>
      <c r="BM69" s="1072" t="s">
        <v>110</v>
      </c>
      <c r="BN69" s="1070" t="s">
        <v>1732</v>
      </c>
    </row>
    <row customHeight="1" ht="11.25">
      <c r="A70" s="1076" t="s">
        <v>1733</v>
      </c>
      <c r="AZ70" s="1122" t="s">
        <v>1323</v>
      </c>
      <c r="BE70" s="1122">
        <v>2068</v>
      </c>
      <c r="BH70" s="1070" t="s">
        <v>1734</v>
      </c>
      <c r="BJ70" s="1070" t="s">
        <v>1735</v>
      </c>
      <c r="BL70" s="1070" t="s">
        <v>1736</v>
      </c>
      <c r="BN70" s="1070" t="s">
        <v>1737</v>
      </c>
    </row>
    <row customHeight="1" ht="11.25">
      <c r="A71" s="1076" t="s">
        <v>1738</v>
      </c>
      <c r="AZ71" s="1122" t="s">
        <v>1325</v>
      </c>
      <c r="BE71" s="1122">
        <v>2069</v>
      </c>
      <c r="BH71" s="1070" t="s">
        <v>1739</v>
      </c>
      <c r="BI71" s="1119" t="s">
        <v>90</v>
      </c>
      <c r="BJ71" s="1070" t="s">
        <v>1740</v>
      </c>
      <c r="BK71" s="1119" t="s">
        <v>90</v>
      </c>
      <c r="BL71" s="1070" t="s">
        <v>1741</v>
      </c>
      <c r="BM71" s="1072" t="s">
        <v>90</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112</v>
      </c>
      <c r="BJ73" s="1070" t="s">
        <v>1748</v>
      </c>
      <c r="BK73" s="1119" t="s">
        <v>112</v>
      </c>
      <c r="BL73" s="1070" t="s">
        <v>1749</v>
      </c>
      <c r="BM73" s="1072" t="s">
        <v>112</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1240</v>
      </c>
      <c r="BH76" s="1070" t="s">
        <v>1760</v>
      </c>
      <c r="BJ76" s="1070" t="s">
        <v>1761</v>
      </c>
      <c r="BL76" s="1070" t="s">
        <v>1762</v>
      </c>
    </row>
    <row customHeight="1" ht="11.25">
      <c r="A77" s="1076" t="s">
        <v>1763</v>
      </c>
      <c r="AZ77" s="1122" t="s">
        <v>1267</v>
      </c>
    </row>
    <row customHeight="1" ht="11.25">
      <c r="A78" s="1076" t="s">
        <v>1764</v>
      </c>
      <c r="AZ78" s="1122" t="s">
        <v>1299</v>
      </c>
    </row>
    <row customHeight="1" ht="11.25">
      <c r="A79" s="1076" t="s">
        <v>1765</v>
      </c>
      <c r="AZ79" s="1122" t="s">
        <v>1329</v>
      </c>
      <c r="BH79" s="1069" t="s">
        <v>1766</v>
      </c>
      <c r="BJ79" s="1069" t="s">
        <v>1767</v>
      </c>
      <c r="BL79" s="1069" t="s">
        <v>1768</v>
      </c>
    </row>
    <row customHeight="1" ht="11.25">
      <c r="A80" s="1076" t="s">
        <v>1769</v>
      </c>
      <c r="AZ80" s="1122" t="s">
        <v>1350</v>
      </c>
      <c r="BH80" s="1070" t="s">
        <v>1770</v>
      </c>
      <c r="BJ80" s="1070" t="s">
        <v>1771</v>
      </c>
      <c r="BL80" s="1070" t="s">
        <v>1772</v>
      </c>
    </row>
    <row customHeight="1" ht="11.25">
      <c r="A81" s="1076" t="s">
        <v>1773</v>
      </c>
      <c r="AZ81" s="1122" t="s">
        <v>1367</v>
      </c>
      <c r="BH81" s="1070" t="s">
        <v>1774</v>
      </c>
      <c r="BJ81" s="1070" t="s">
        <v>1775</v>
      </c>
      <c r="BL81" s="1070" t="s">
        <v>1776</v>
      </c>
    </row>
    <row customHeight="1" ht="11.25">
      <c r="A82" s="1076" t="s">
        <v>1777</v>
      </c>
      <c r="AZ82" s="1122" t="s">
        <v>1382</v>
      </c>
      <c r="BH82" s="1070" t="s">
        <v>1778</v>
      </c>
      <c r="BJ82" s="1070" t="s">
        <v>1779</v>
      </c>
      <c r="BL82" s="1070" t="s">
        <v>1780</v>
      </c>
    </row>
    <row customHeight="1" ht="11.25">
      <c r="A83" s="1076" t="s">
        <v>1781</v>
      </c>
      <c r="BH83" s="1070" t="s">
        <v>1782</v>
      </c>
      <c r="BJ83" s="1070" t="s">
        <v>1783</v>
      </c>
      <c r="BL83" s="1070" t="s">
        <v>1784</v>
      </c>
    </row>
    <row customHeight="1" ht="11.25">
      <c r="A84" s="1076" t="s">
        <v>16</v>
      </c>
      <c r="AZ84" s="1069" t="s">
        <v>1785</v>
      </c>
    </row>
    <row customHeight="1" ht="11.25">
      <c r="A85" s="1872" t="s">
        <v>1786</v>
      </c>
      <c r="AZ85" s="1122" t="s">
        <v>1787</v>
      </c>
    </row>
    <row customHeight="1" ht="11.25">
      <c r="A86" s="1076" t="s">
        <v>1788</v>
      </c>
      <c r="AZ86" s="1122" t="s">
        <v>1789</v>
      </c>
      <c r="BH86" s="1069" t="s">
        <v>1790</v>
      </c>
      <c r="BJ86" s="1069" t="s">
        <v>1791</v>
      </c>
      <c r="BL86" s="1069" t="s">
        <v>1792</v>
      </c>
    </row>
    <row customHeight="1" ht="11.25">
      <c r="A87" s="1076" t="s">
        <v>1793</v>
      </c>
      <c r="AZ87" s="1122" t="s">
        <v>1794</v>
      </c>
      <c r="BH87" s="1070" t="s">
        <v>1795</v>
      </c>
      <c r="BJ87" s="1070" t="s">
        <v>1796</v>
      </c>
      <c r="BL87" s="1070" t="s">
        <v>1797</v>
      </c>
    </row>
    <row customHeight="1" ht="11.25">
      <c r="A88" s="1076" t="s">
        <v>1798</v>
      </c>
      <c r="AZ88" s="1608"/>
      <c r="BH88" s="1070" t="s">
        <v>1799</v>
      </c>
      <c r="BJ88" s="1070" t="s">
        <v>1800</v>
      </c>
      <c r="BL88" s="1070" t="s">
        <v>1801</v>
      </c>
    </row>
    <row customHeight="1" ht="11.25">
      <c r="A89" s="1076" t="s">
        <v>1802</v>
      </c>
      <c r="AZ89" s="1069" t="s">
        <v>1803</v>
      </c>
    </row>
    <row customHeight="1" ht="11.25">
      <c r="A90" s="1076" t="s">
        <v>1804</v>
      </c>
      <c r="AZ90" s="1122" t="s">
        <v>1021</v>
      </c>
    </row>
    <row customHeight="1" ht="11.25">
      <c r="A91" s="1076" t="s">
        <v>1805</v>
      </c>
      <c r="AZ91" s="1122" t="s">
        <v>1057</v>
      </c>
      <c r="BH91" s="1069" t="s">
        <v>1806</v>
      </c>
      <c r="BJ91" s="1069" t="s">
        <v>1807</v>
      </c>
      <c r="BL91" s="1069" t="s">
        <v>1808</v>
      </c>
    </row>
    <row customHeight="1" ht="11.25">
      <c r="AZ92" s="1122" t="s">
        <v>1809</v>
      </c>
      <c r="BH92" s="1070" t="s">
        <v>1810</v>
      </c>
      <c r="BJ92" s="1070" t="s">
        <v>1811</v>
      </c>
      <c r="BL92" s="1070" t="s">
        <v>1812</v>
      </c>
    </row>
    <row customHeight="1" ht="11.25">
      <c r="AZ93" s="1122" t="s">
        <v>1813</v>
      </c>
      <c r="BH93" s="1070" t="s">
        <v>1814</v>
      </c>
      <c r="BJ93" s="1070" t="s">
        <v>1815</v>
      </c>
      <c r="BL93" s="1070" t="s">
        <v>1816</v>
      </c>
    </row>
    <row customHeight="1" ht="11.25">
      <c r="AZ94" s="1122" t="s">
        <v>1817</v>
      </c>
    </row>
    <row r="96" customHeight="1" ht="11.25">
      <c r="AZ96" s="1069" t="s">
        <v>1818</v>
      </c>
      <c r="BH96" s="1069" t="s">
        <v>1819</v>
      </c>
      <c r="BJ96" s="1069" t="s">
        <v>1820</v>
      </c>
      <c r="BL96" s="1069" t="s">
        <v>1821</v>
      </c>
      <c r="BN96" s="1069" t="s">
        <v>1822</v>
      </c>
    </row>
    <row customHeight="1" ht="11.25">
      <c r="AZ97" s="1903" t="s">
        <v>1823</v>
      </c>
      <c r="BA97" s="1904" t="s">
        <v>1824</v>
      </c>
      <c r="BH97" s="1070" t="s">
        <v>1825</v>
      </c>
      <c r="BJ97" s="1070" t="s">
        <v>1826</v>
      </c>
      <c r="BL97" s="1070" t="s">
        <v>1827</v>
      </c>
      <c r="BN97" s="1070" t="s">
        <v>1828</v>
      </c>
    </row>
    <row customHeight="1" ht="11.25">
      <c r="AZ98" s="1903" t="s">
        <v>1829</v>
      </c>
      <c r="BA98" s="1904" t="s">
        <v>1830</v>
      </c>
      <c r="BH98" s="1070" t="s">
        <v>1831</v>
      </c>
      <c r="BJ98" s="1070" t="s">
        <v>1832</v>
      </c>
      <c r="BL98" s="1070" t="s">
        <v>1833</v>
      </c>
      <c r="BN98" s="1070" t="s">
        <v>1834</v>
      </c>
    </row>
    <row customHeight="1" ht="22.5">
      <c r="AZ99" s="1903" t="s">
        <v>1835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1836</v>
      </c>
      <c r="BJ99" s="1070" t="s">
        <v>1837</v>
      </c>
      <c r="BL99" s="1070" t="s">
        <v>1838</v>
      </c>
      <c r="BN99" s="1070" t="s">
        <v>1839</v>
      </c>
    </row>
    <row customHeight="1" ht="22.5">
      <c r="AZ100" s="1903" t="s">
        <v>1840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1428</v>
      </c>
      <c r="BL100" s="1070" t="s">
        <v>1428</v>
      </c>
      <c r="BN100" s="1070" t="s">
        <v>1841</v>
      </c>
    </row>
    <row customHeight="1" ht="22.5">
      <c r="AZ101" s="1903" t="s">
        <v>1842</v>
      </c>
      <c r="BA101" s="1904" t="s">
        <v>1843</v>
      </c>
      <c r="BN101" s="1070" t="s">
        <v>1844</v>
      </c>
    </row>
    <row customHeight="1" ht="22.5">
      <c r="AZ102" s="1903" t="s">
        <v>1845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1846</v>
      </c>
    </row>
    <row customHeight="1" ht="11.25">
      <c r="AZ103" s="1903" t="s">
        <v>1847</v>
      </c>
      <c r="BA103" s="1904" t="s">
        <v>1848</v>
      </c>
      <c r="BN103" s="1070" t="s">
        <v>1849</v>
      </c>
    </row>
    <row customHeight="1" ht="11.25">
      <c r="BN104" s="1070" t="s">
        <v>1850</v>
      </c>
    </row>
    <row customHeight="1" ht="11.25">
      <c r="AZ105" s="1694" t="s">
        <v>1851</v>
      </c>
    </row>
    <row customHeight="1" ht="11.25">
      <c r="AZ106" s="1122" t="s">
        <v>1852</v>
      </c>
    </row>
    <row customHeight="1" ht="11.25">
      <c r="AZ107" s="1122" t="s">
        <v>1853</v>
      </c>
      <c r="BH107" s="1069" t="s">
        <v>1854</v>
      </c>
      <c r="BJ107" s="1069" t="s">
        <v>1855</v>
      </c>
      <c r="BL107" s="1069" t="s">
        <v>1856</v>
      </c>
      <c r="BN107" s="1069" t="s">
        <v>1857</v>
      </c>
    </row>
    <row customHeight="1" ht="11.25">
      <c r="AZ108" s="1122" t="s">
        <v>574</v>
      </c>
      <c r="BH108" s="1070" t="s">
        <v>1858</v>
      </c>
      <c r="BJ108" s="1070" t="s">
        <v>1859</v>
      </c>
      <c r="BL108" s="1070" t="s">
        <v>1514</v>
      </c>
      <c r="BN108" s="1070" t="s">
        <v>1860</v>
      </c>
    </row>
    <row customHeight="1" ht="11.25">
      <c r="BH109" s="1070" t="s">
        <v>1861</v>
      </c>
    </row>
    <row customHeight="1" ht="11.25">
      <c r="AZ110" s="1694" t="s">
        <v>1862</v>
      </c>
      <c r="BH110" s="1070" t="s">
        <v>1861</v>
      </c>
    </row>
    <row customHeight="1" ht="11.25">
      <c r="AZ111" s="1903" t="s">
        <v>1823</v>
      </c>
      <c r="BA111" s="1904" t="s">
        <v>1824</v>
      </c>
    </row>
    <row customHeight="1" ht="11.25">
      <c r="AZ112" s="1903" t="s">
        <v>1829</v>
      </c>
      <c r="BA112" s="1904" t="s">
        <v>1830</v>
      </c>
    </row>
    <row customHeight="1" ht="22.5">
      <c r="AZ113" s="1903" t="s">
        <v>1835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1863</v>
      </c>
    </row>
    <row customHeight="1" ht="22.5">
      <c r="AZ115" s="1903" t="s">
        <v>1845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1227</v>
      </c>
    </row>
    <row customHeight="1" ht="11.25">
      <c r="AZ116" s="1903" t="s">
        <v>1847</v>
      </c>
      <c r="BA116" s="1904" t="s">
        <v>1848</v>
      </c>
      <c r="BH116" s="1070" t="s">
        <v>1253</v>
      </c>
    </row>
    <row customHeight="1" ht="11.25">
      <c r="BH117" s="1070" t="s">
        <v>1288</v>
      </c>
    </row>
    <row customHeight="1" ht="11.25">
      <c r="BH118" s="1070"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6C316-F122-5C18-5447-345F1649CF0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498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1864</v>
      </c>
      <c r="F13" s="1523" t="s">
        <v>310</v>
      </c>
      <c r="G13" s="476"/>
      <c r="H13" s="1535"/>
      <c r="J13" s="457">
        <v>19</v>
      </c>
    </row>
    <row customHeight="1" ht="19.95">
      <c r="A14" s="504"/>
      <c r="B14" s="504"/>
      <c r="C14" s="459"/>
      <c r="D14" s="1525" t="s">
        <v>711</v>
      </c>
      <c r="E14" s="1526" t="s">
        <v>1865</v>
      </c>
      <c r="F14" s="1528"/>
      <c r="G14" s="1527" t="s">
        <v>1866</v>
      </c>
      <c r="H14" s="1535"/>
      <c r="J14" s="457">
        <v>19</v>
      </c>
    </row>
    <row customHeight="1" ht="19.95">
      <c r="A15" s="504"/>
      <c r="B15" s="504"/>
      <c r="C15" s="459"/>
      <c r="D15" s="1525" t="s">
        <v>311</v>
      </c>
      <c r="E15" s="1526" t="s">
        <v>1867</v>
      </c>
      <c r="F15" s="1528"/>
      <c r="G15" s="1527" t="s">
        <v>1868</v>
      </c>
      <c r="H15" s="1535"/>
      <c r="J15" s="457">
        <v>19</v>
      </c>
    </row>
    <row customHeight="1" ht="24">
      <c r="A16" s="504"/>
      <c r="B16" s="504"/>
      <c r="C16" s="459"/>
      <c r="D16" s="1525" t="s">
        <v>314</v>
      </c>
      <c r="E16" s="1524" t="s">
        <v>1869</v>
      </c>
      <c r="F16" s="1533"/>
      <c r="G16" s="476" t="s">
        <v>1870</v>
      </c>
      <c r="H16" s="1535"/>
      <c r="J16" s="457">
        <v>23</v>
      </c>
    </row>
    <row customHeight="1" ht="48.29999999999999">
      <c r="A17" s="504"/>
      <c r="B17" s="504"/>
      <c r="C17" s="459"/>
      <c r="D17" s="1522">
        <v>3</v>
      </c>
      <c r="E17" s="1529" t="s">
        <v>1871</v>
      </c>
      <c r="F17" s="1528"/>
      <c r="G17" s="476" t="s">
        <v>1872</v>
      </c>
      <c r="H17" s="1535"/>
      <c r="J17" s="457">
        <v>46</v>
      </c>
    </row>
    <row customHeight="1" ht="48.29999999999999">
      <c r="A18" s="1477">
        <v>1</v>
      </c>
      <c r="B18" s="504"/>
      <c r="C18" s="1479"/>
      <c r="D18" s="1522" t="s">
        <v>91</v>
      </c>
      <c r="E18" s="1529" t="s">
        <v>1873</v>
      </c>
      <c r="F18" s="1528"/>
      <c r="G18" s="476" t="s">
        <v>1872</v>
      </c>
      <c r="H18" s="1535"/>
      <c r="I18" s="854"/>
      <c r="J18" s="457">
        <v>46</v>
      </c>
    </row>
    <row customHeight="1" ht="23.25">
      <c r="A19" s="504"/>
      <c r="B19" s="504"/>
      <c r="C19" s="459"/>
      <c r="D19" s="1522" t="s">
        <v>112</v>
      </c>
      <c r="E19" s="1529" t="s">
        <v>1874</v>
      </c>
      <c r="F19" s="1523" t="s">
        <v>310</v>
      </c>
      <c r="G19" s="2473" t="s">
        <v>1875</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1876</v>
      </c>
      <c r="F22" s="1528"/>
      <c r="G22" s="476" t="s">
        <v>1877</v>
      </c>
      <c r="H22" s="1534"/>
      <c r="J22" s="503">
        <v>25</v>
      </c>
    </row>
    <row s="503" customFormat="1" customHeight="1" ht="19.95">
      <c r="A23" s="504"/>
      <c r="B23" s="504"/>
      <c r="C23" s="504"/>
      <c r="D23" s="1522" t="s">
        <v>93</v>
      </c>
      <c r="E23" s="1529" t="s">
        <v>1878</v>
      </c>
      <c r="F23" s="1533"/>
      <c r="G23" s="476" t="s">
        <v>1879</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D2624-A82D-137F-8AD6-4326F6E6E3D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1880</v>
      </c>
      <c r="G1" s="1633" t="s">
        <v>49</v>
      </c>
      <c r="H1" s="1633" t="s">
        <v>51</v>
      </c>
      <c r="IU1" s="1157" t="s">
        <v>14</v>
      </c>
    </row>
    <row s="1852" customFormat="1" customHeight="1" ht="22.5" hidden="1">
      <c r="A2" s="833"/>
      <c r="B2" s="1162">
        <v>1</v>
      </c>
      <c r="C2" s="1162"/>
      <c r="D2" s="1930" t="s">
        <v>498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1880</v>
      </c>
      <c r="G8" s="1542" t="s">
        <v>49</v>
      </c>
      <c r="H8" s="1542" t="s">
        <v>51</v>
      </c>
      <c r="I8" s="1542" t="s">
        <v>1881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D2C5C-A622-2EF2-316A-E400D0F93B3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498</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1883</v>
      </c>
      <c r="H9" s="1539" t="s">
        <v>1884</v>
      </c>
      <c r="I9" s="1539" t="s">
        <v>1885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575CE-7C11-8711-43D5-8216F3A3970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498</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1887</v>
      </c>
      <c r="G8" s="2482" t="s">
        <v>1888</v>
      </c>
      <c r="H8" s="2483"/>
      <c r="I8" s="2484"/>
      <c r="J8" s="2480" t="s">
        <v>1889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1883</v>
      </c>
      <c r="H9" s="1896" t="s">
        <v>1884</v>
      </c>
      <c r="I9" s="1896" t="s">
        <v>1885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B6357-417D-7A0E-5A57-8D6D9D9A34B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498</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498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1891</v>
      </c>
      <c r="H11" s="2494"/>
      <c r="I11" s="2494" t="s">
        <v>1892</v>
      </c>
      <c r="J11" s="2494"/>
      <c r="K11" s="2494"/>
      <c r="L11" s="2494" t="s">
        <v>1893</v>
      </c>
      <c r="M11" s="2482" t="s">
        <v>1894</v>
      </c>
      <c r="N11" s="2493"/>
      <c r="O11" s="1626"/>
      <c r="P11" s="1626"/>
      <c r="Q11" s="1611">
        <v>42</v>
      </c>
    </row>
    <row s="1821" customFormat="1" customHeight="1" ht="29.25">
      <c r="A12" s="1157"/>
      <c r="B12" s="1162"/>
      <c r="C12" s="1157"/>
      <c r="D12" s="1497"/>
      <c r="E12" s="2480"/>
      <c r="F12" s="2494"/>
      <c r="G12" s="1911" t="s">
        <v>1895</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1896</v>
      </c>
      <c r="O13" s="1537"/>
      <c r="P13" s="513"/>
      <c r="Q13" s="425">
        <v>22</v>
      </c>
    </row>
    <row s="1852" customFormat="1" customHeight="1" ht="23.25">
      <c r="A14" s="2101"/>
      <c r="B14" s="1162"/>
      <c r="C14" s="1162"/>
      <c r="D14" s="803"/>
      <c r="E14" s="2129"/>
      <c r="F14" s="2488"/>
      <c r="G14" s="2489"/>
      <c r="H14" s="2497"/>
      <c r="I14" s="423"/>
      <c r="J14" s="1502"/>
      <c r="K14" s="1502" t="s">
        <v>1890</v>
      </c>
      <c r="L14" s="1545"/>
      <c r="M14" s="1545"/>
      <c r="N14" s="2491"/>
      <c r="O14" s="1537"/>
      <c r="P14" s="513"/>
      <c r="Q14" s="425">
        <v>22</v>
      </c>
    </row>
    <row s="1852" customFormat="1" customHeight="1" ht="23.25">
      <c r="A15" s="2101"/>
      <c r="B15" s="1162"/>
      <c r="C15" s="414"/>
      <c r="D15" s="803"/>
      <c r="E15" s="423"/>
      <c r="F15" s="1502" t="s">
        <v>1882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14637-1EA5-A87B-5D93-5AE6394130D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1898</v>
      </c>
      <c r="F9" s="2211"/>
      <c r="G9" s="2211"/>
      <c r="H9" s="2211"/>
      <c r="I9" s="2211"/>
      <c r="M9" s="123">
        <v>28</v>
      </c>
    </row>
    <row customHeight="1" ht="24">
      <c r="D10" s="2211"/>
      <c r="E10" s="129" t="s">
        <v>1899</v>
      </c>
      <c r="F10" s="129" t="s">
        <v>1900</v>
      </c>
      <c r="G10" s="129" t="s">
        <v>1901</v>
      </c>
      <c r="H10" s="129" t="s">
        <v>394</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28</v>
      </c>
      <c r="C12" s="128"/>
      <c r="D12" s="130" t="s">
        <v>110</v>
      </c>
      <c r="E12" s="383"/>
      <c r="F12" s="383"/>
      <c r="G12" s="1736" t="s">
        <v>28</v>
      </c>
      <c r="H12" s="384"/>
      <c r="I12" s="2171" t="s">
        <v>1902</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1903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51BD9-4DCE-20CF-EF26-0.5A80072EDA}"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1904</v>
      </c>
      <c r="E7" s="2500"/>
      <c r="F7" s="269"/>
      <c r="J7" s="71">
        <v>22</v>
      </c>
    </row>
    <row customHeight="1" ht="3">
      <c r="C8" s="94"/>
      <c r="D8" s="72"/>
      <c r="E8" s="72"/>
      <c r="J8" s="71">
        <v>3</v>
      </c>
    </row>
    <row customHeight="1" ht="16.8">
      <c r="C9" s="94"/>
      <c r="D9" s="107" t="s">
        <v>88</v>
      </c>
      <c r="E9" s="262" t="s">
        <v>1905</v>
      </c>
      <c r="J9" s="71">
        <v>16</v>
      </c>
    </row>
    <row customHeight="1" ht="1.05">
      <c r="C10" s="94"/>
      <c r="D10" s="89"/>
      <c r="E10" s="89"/>
      <c r="J10" s="71">
        <v>1</v>
      </c>
    </row>
    <row customHeight="1" ht="11.25" hidden="1">
      <c r="C11" s="94"/>
      <c r="D11" s="152">
        <v>0</v>
      </c>
      <c r="E11" s="263"/>
      <c r="J11" s="71">
        <v>0</v>
      </c>
    </row>
    <row customHeight="1" ht="61.66666666666666">
      <c r="C12" s="138"/>
      <c r="D12" s="115">
        <v>1</v>
      </c>
      <c r="E12" s="379" t="s">
        <v>1906</v>
      </c>
      <c r="J12" s="71">
        <v>15</v>
      </c>
    </row>
    <row customHeight="1" ht="12.75">
      <c r="C13" s="94"/>
      <c r="D13" s="264"/>
      <c r="E13" s="265" t="s">
        <v>1907</v>
      </c>
      <c r="J13" s="71">
        <v>12</v>
      </c>
    </row>
    <row customHeight="1" ht="3">
      <c r="J14" s="71">
        <v>3</v>
      </c>
    </row>
    <row customHeight="1" ht="23.25">
      <c r="C15" s="139"/>
      <c r="D15" s="2501" t="s">
        <v>1908</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3110B-92D1-B197-EA9A-557E4C81029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1909</v>
      </c>
      <c r="E7" s="2102"/>
      <c r="F7" s="269"/>
      <c r="M7" s="71">
        <v>22</v>
      </c>
    </row>
    <row customHeight="1" ht="3">
      <c r="C8" s="94"/>
      <c r="D8" s="72"/>
      <c r="E8" s="72"/>
      <c r="M8" s="71">
        <v>3</v>
      </c>
    </row>
    <row customHeight="1" ht="16.8">
      <c r="C9" s="94"/>
      <c r="D9" s="107" t="s">
        <v>88</v>
      </c>
      <c r="E9" s="110" t="s">
        <v>291</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1907</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C3A9C-502D-4A9B-7BE3-3D43E68D6E7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123</v>
      </c>
      <c r="G8" s="2195"/>
      <c r="H8" s="2194" t="s">
        <v>88</v>
      </c>
      <c r="I8" s="2195"/>
      <c r="J8" s="2129" t="s">
        <v>124</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129</v>
      </c>
      <c r="H9" s="2196"/>
      <c r="I9" s="2197"/>
      <c r="J9" s="2103"/>
      <c r="K9" s="1561"/>
      <c r="L9" s="2129" t="s">
        <v>292</v>
      </c>
      <c r="M9" s="2103"/>
      <c r="N9" s="2194" t="s">
        <v>88</v>
      </c>
      <c r="O9" s="2195"/>
      <c r="P9" s="2129" t="s">
        <v>130</v>
      </c>
      <c r="Q9" s="1558"/>
      <c r="R9" s="2129" t="s">
        <v>292</v>
      </c>
      <c r="S9" s="2103"/>
      <c r="T9" s="2194" t="s">
        <v>88</v>
      </c>
      <c r="U9" s="2195"/>
      <c r="V9" s="2129" t="s">
        <v>130</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131</v>
      </c>
      <c r="BM10" s="295">
        <v>23</v>
      </c>
    </row>
    <row customHeight="1" ht="15">
      <c r="D11" s="2185" t="s">
        <v>110</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DAA99-9343-9CED-E28E-D68AA3C41EF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6EFC5-FF09-2AD2-7169-402E2FBFC23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498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498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498</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498</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498</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1925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1926</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1943</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1944</v>
      </c>
    </row>
    <row r="139" s="1852" customFormat="1" customHeight="1" ht="45">
      <c r="A139" s="1808"/>
      <c r="B139" s="1162"/>
      <c r="C139" s="414"/>
      <c r="D139" s="91"/>
      <c r="E139" s="2574"/>
      <c r="F139" s="2110" t="s">
        <v>110</v>
      </c>
      <c r="G139" s="2577" t="s">
        <v>28</v>
      </c>
      <c r="H139" s="291"/>
      <c r="I139" s="639" t="s">
        <v>110</v>
      </c>
      <c r="J139" s="1809" t="s">
        <v>1945</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28</v>
      </c>
      <c r="S154" s="2109" t="s">
        <v>66</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240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241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242</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28</v>
      </c>
      <c r="S160" s="2109" t="s">
        <v>66</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240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241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28</v>
      </c>
      <c r="S165" s="2109" t="s">
        <v>66</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240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66</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240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241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242</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240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241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240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1950</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242</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00B59-5614-6835-98A6-F95C64DD283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1954</v>
      </c>
      <c r="B1" s="848"/>
      <c r="C1" s="984" t="s">
        <v>1955</v>
      </c>
      <c r="D1" s="982" t="s">
        <v>810</v>
      </c>
      <c r="E1" s="982" t="s">
        <v>856</v>
      </c>
      <c r="F1" s="982" t="s">
        <v>909</v>
      </c>
      <c r="G1" s="982" t="s">
        <v>896</v>
      </c>
      <c r="H1" s="982" t="s">
        <v>1630</v>
      </c>
    </row>
    <row customHeight="1" ht="9">
      <c r="A2" s="985" t="s">
        <v>1956</v>
      </c>
      <c r="B2" s="985"/>
      <c r="C2" s="986" t="str">
        <f>INDEX(TEMPLATE_NUMBER_FORM_LIST,MATCH(TEMPLATE_SPHERE,TEMPLATE_SPHERE_LIST,0))</f>
        <v>10</v>
      </c>
      <c r="D2" s="985" t="s">
        <v>1479</v>
      </c>
      <c r="E2" s="985" t="s">
        <v>150</v>
      </c>
      <c r="F2" s="987" t="s">
        <v>150</v>
      </c>
      <c r="G2" s="985" t="s">
        <v>150</v>
      </c>
      <c r="H2" s="988"/>
    </row>
    <row customHeight="1" ht="63">
      <c r="A3" s="848"/>
      <c r="B3" s="848" t="s">
        <v>110</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1958</v>
      </c>
      <c r="B4" s="848" t="s">
        <v>111</v>
      </c>
      <c r="C4" s="986" t="str">
        <f>IF(TEMPLATE_SPHERE="HEAT",D4,IF(TEMPLATE_SPHERE="TKO",H4,E4))</f>
        <v>Форма 1. Информация об организации, осуществляющей холодное водоснабжение (общая информация)</v>
      </c>
      <c r="D4" s="985" t="s">
        <v>1959</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1960</v>
      </c>
    </row>
    <row customHeight="1" ht="117">
      <c r="A5" s="848" t="s">
        <v>1961</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1962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1963</v>
      </c>
    </row>
    <row customHeight="1" ht="90">
      <c r="A6" s="848" t="s">
        <v>1964</v>
      </c>
      <c r="B6" s="848" t="s">
        <v>91</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1965</v>
      </c>
      <c r="B7" s="848" t="s">
        <v>112</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1966</v>
      </c>
      <c r="E7" s="848" t="s">
        <v>1967</v>
      </c>
      <c r="F7" s="988"/>
      <c r="G7" s="988"/>
      <c r="H7" s="988"/>
    </row>
    <row customHeight="1" ht="108">
      <c r="A8" s="848" t="s">
        <v>1968</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1167</v>
      </c>
      <c r="E8" s="848" t="s">
        <v>1969</v>
      </c>
      <c r="F8" s="988"/>
      <c r="G8" s="988"/>
      <c r="H8" s="988"/>
    </row>
    <row customHeight="1" ht="99">
      <c r="A9" s="848" t="s">
        <v>1970</v>
      </c>
      <c r="B9" s="848"/>
      <c r="C9" s="848" t="s">
        <v>1971</v>
      </c>
      <c r="D9" s="848"/>
      <c r="E9" s="848"/>
      <c r="F9" s="988"/>
      <c r="G9" s="988"/>
      <c r="H9" s="988"/>
    </row>
    <row customHeight="1" ht="126">
      <c r="A10" s="848" t="s">
        <v>1972</v>
      </c>
      <c r="B10" s="848"/>
      <c r="C10" s="848" t="s">
        <v>1973</v>
      </c>
      <c r="D10" s="848"/>
      <c r="E10" s="848"/>
      <c r="F10" s="988"/>
      <c r="G10" s="988"/>
      <c r="H10" s="988"/>
    </row>
    <row customHeight="1" ht="108">
      <c r="A11" s="848" t="s">
        <v>1974</v>
      </c>
      <c r="B11" s="848"/>
      <c r="C11" s="848" t="s">
        <v>1975</v>
      </c>
      <c r="D11" s="848"/>
      <c r="E11" s="848"/>
      <c r="F11" s="988"/>
      <c r="G11" s="988"/>
      <c r="H11" s="988"/>
    </row>
    <row customHeight="1" ht="54">
      <c r="A12" s="848" t="s">
        <v>1976</v>
      </c>
      <c r="B12" s="848"/>
      <c r="C12" s="848" t="s">
        <v>1977</v>
      </c>
      <c r="D12" s="848"/>
      <c r="E12" s="848"/>
      <c r="F12" s="988"/>
      <c r="G12" s="988"/>
      <c r="H12" s="988"/>
    </row>
    <row customHeight="1" ht="45">
      <c r="A13" s="848" t="s">
        <v>1978</v>
      </c>
      <c r="B13" s="848"/>
      <c r="C13" s="848" t="s">
        <v>1979</v>
      </c>
      <c r="D13" s="848"/>
      <c r="E13" s="848"/>
      <c r="F13" s="988"/>
      <c r="G13" s="988"/>
      <c r="H13" s="988"/>
    </row>
    <row customHeight="1" ht="117">
      <c r="A14" s="848" t="s">
        <v>1980</v>
      </c>
      <c r="B14" s="848"/>
      <c r="C14" s="848" t="s">
        <v>1981</v>
      </c>
      <c r="D14" s="848"/>
      <c r="E14" s="848"/>
      <c r="F14" s="988"/>
      <c r="G14" s="988"/>
      <c r="H14" s="988"/>
    </row>
    <row customHeight="1" ht="117">
      <c r="A15" s="848" t="s">
        <v>1982</v>
      </c>
      <c r="B15" s="848"/>
      <c r="C15" s="848" t="s">
        <v>1983</v>
      </c>
      <c r="D15" s="848"/>
      <c r="E15" s="848"/>
      <c r="F15" s="988"/>
      <c r="G15" s="988"/>
      <c r="H15" s="988"/>
    </row>
    <row customHeight="1" ht="63">
      <c r="A16" s="848" t="s">
        <v>1984</v>
      </c>
      <c r="B16" s="848"/>
      <c r="C16" s="848" t="s">
        <v>1985</v>
      </c>
      <c r="D16" s="848"/>
      <c r="E16" s="848"/>
      <c r="F16" s="988"/>
      <c r="G16" s="988"/>
      <c r="H16" s="988"/>
    </row>
    <row customHeight="1" ht="54">
      <c r="A17" s="848" t="s">
        <v>1986</v>
      </c>
      <c r="B17" s="848"/>
      <c r="C17" s="986" t="s">
        <v>1987</v>
      </c>
      <c r="D17" s="848"/>
      <c r="E17" s="848"/>
      <c r="F17" s="988"/>
      <c r="G17" s="988"/>
      <c r="H17" s="988"/>
    </row>
    <row customHeight="1" ht="27">
      <c r="A18" s="848" t="s">
        <v>1988</v>
      </c>
      <c r="B18" s="848"/>
      <c r="C18" s="986" t="s">
        <v>1989</v>
      </c>
      <c r="D18" s="848"/>
      <c r="E18" s="848"/>
      <c r="F18" s="988"/>
      <c r="G18" s="988"/>
      <c r="H18" s="988"/>
    </row>
    <row customHeight="1" ht="54">
      <c r="A19" s="848" t="s">
        <v>1990</v>
      </c>
      <c r="B19" s="848"/>
      <c r="C19" s="986" t="s">
        <v>1991</v>
      </c>
      <c r="D19" s="848"/>
      <c r="E19" s="848"/>
      <c r="F19" s="988"/>
      <c r="G19" s="988"/>
      <c r="H19" s="988"/>
    </row>
    <row customHeight="1" ht="36">
      <c r="A20" s="848" t="s">
        <v>1992</v>
      </c>
      <c r="B20" s="848"/>
      <c r="C20" s="986" t="s">
        <v>1993</v>
      </c>
      <c r="D20" s="848"/>
      <c r="E20" s="848"/>
      <c r="F20" s="988"/>
      <c r="G20" s="988"/>
      <c r="H20" s="988"/>
    </row>
    <row customHeight="1" ht="36">
      <c r="A21" s="848" t="s">
        <v>1994</v>
      </c>
      <c r="B21" s="848"/>
      <c r="C21" s="986" t="s">
        <v>1995</v>
      </c>
      <c r="D21" s="848"/>
      <c r="E21" s="848"/>
      <c r="F21" s="988"/>
      <c r="G21" s="988"/>
      <c r="H21" s="988"/>
    </row>
    <row customHeight="1" ht="27">
      <c r="A22" s="848" t="s">
        <v>1996</v>
      </c>
      <c r="B22" s="848"/>
      <c r="C22" s="986" t="s">
        <v>1997</v>
      </c>
      <c r="D22" s="848"/>
      <c r="E22" s="848"/>
      <c r="F22" s="988"/>
      <c r="G22" s="988"/>
      <c r="H22" s="988"/>
    </row>
    <row customHeight="1" ht="36">
      <c r="A23" s="848" t="s">
        <v>1998</v>
      </c>
      <c r="B23" s="848"/>
      <c r="C23" s="986" t="s">
        <v>1999</v>
      </c>
      <c r="D23" s="848"/>
      <c r="E23" s="848"/>
      <c r="F23" s="988"/>
      <c r="G23" s="988"/>
      <c r="H23" s="988"/>
    </row>
    <row customHeight="1" ht="28.5">
      <c r="A24" s="848" t="s">
        <v>2000</v>
      </c>
      <c r="B24" s="848"/>
      <c r="C24" s="986" t="s">
        <v>2001</v>
      </c>
      <c r="D24" s="848"/>
      <c r="E24" s="848"/>
      <c r="F24" s="988"/>
      <c r="G24" s="988"/>
      <c r="H24" s="988"/>
    </row>
    <row customHeight="1" ht="36">
      <c r="A25" s="848" t="s">
        <v>2002</v>
      </c>
      <c r="B25" s="848"/>
      <c r="C25" s="986" t="s">
        <v>2003</v>
      </c>
      <c r="D25" s="848"/>
      <c r="E25" s="848"/>
      <c r="F25" s="988"/>
      <c r="G25" s="988"/>
      <c r="H25" s="988"/>
    </row>
    <row customHeight="1" ht="27">
      <c r="A26" s="848" t="s">
        <v>2004</v>
      </c>
      <c r="B26" s="848"/>
      <c r="C26" s="986" t="s">
        <v>2005</v>
      </c>
      <c r="D26" s="848"/>
      <c r="E26" s="848"/>
      <c r="F26" s="988"/>
      <c r="G26" s="988"/>
      <c r="H26" s="988"/>
    </row>
    <row customHeight="1" ht="36">
      <c r="A27" s="848" t="s">
        <v>2006</v>
      </c>
      <c r="B27" s="848"/>
      <c r="C27" s="986" t="s">
        <v>2007</v>
      </c>
      <c r="D27" s="848"/>
      <c r="E27" s="848"/>
      <c r="F27" s="988"/>
      <c r="G27" s="988"/>
      <c r="H27" s="988"/>
    </row>
    <row customHeight="1" ht="28.5">
      <c r="A28" s="848" t="s">
        <v>2008</v>
      </c>
      <c r="B28" s="848"/>
      <c r="C28" s="986" t="s">
        <v>2009</v>
      </c>
      <c r="D28" s="848"/>
      <c r="E28" s="848"/>
      <c r="F28" s="988"/>
      <c r="G28" s="988"/>
      <c r="H28" s="988"/>
    </row>
    <row customHeight="1" ht="126">
      <c r="A29" s="848" t="s">
        <v>2010</v>
      </c>
      <c r="B29" s="848" t="s">
        <v>1581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2011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2012</v>
      </c>
    </row>
    <row customHeight="1" ht="36">
      <c r="A30" s="848" t="s">
        <v>2013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2015</v>
      </c>
      <c r="B31" s="848"/>
      <c r="C31" s="986" t="str">
        <f>IF(TEMPLATE_SPHERE="HEAT",D31,IF(TEMPLATE_SPHERE="TKO",H31,E31))</f>
        <v>Форма 1. Информация об организации, осуществляющей холодное водоснабжение (общая информация)</v>
      </c>
      <c r="D31" s="848" t="s">
        <v>2016</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2017</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2019</v>
      </c>
    </row>
    <row customHeight="1" ht="9">
      <c r="A33" s="848"/>
      <c r="B33" s="848"/>
      <c r="C33" s="986"/>
      <c r="D33" s="848"/>
      <c r="E33" s="848"/>
      <c r="F33" s="988"/>
      <c r="G33" s="988"/>
      <c r="H33" s="988"/>
    </row>
    <row customHeight="1" ht="9">
      <c r="A34" s="848"/>
      <c r="B34" s="848" t="s">
        <v>1517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04FA79-7EEB-CF2E-8885-AA5DDD90DF6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2020</v>
      </c>
      <c r="D1" s="900"/>
      <c r="E1" s="900"/>
      <c r="F1" s="900"/>
      <c r="G1" s="900"/>
      <c r="H1" s="900" t="s">
        <v>2021</v>
      </c>
      <c r="I1" s="900"/>
      <c r="J1" s="900"/>
      <c r="K1" s="900"/>
      <c r="L1" s="900"/>
      <c r="M1" s="900" t="s">
        <v>2022</v>
      </c>
      <c r="N1" s="900" t="s">
        <v>2023</v>
      </c>
      <c r="O1" s="2594" t="s">
        <v>2024</v>
      </c>
      <c r="P1" s="2594"/>
      <c r="Q1" s="2594"/>
      <c r="R1" s="2594"/>
      <c r="S1" s="2594"/>
      <c r="T1" s="2594" t="s">
        <v>2022</v>
      </c>
      <c r="U1" s="2594"/>
      <c r="V1" s="2594"/>
      <c r="W1" s="2594"/>
      <c r="X1" s="2594"/>
      <c r="Y1" s="1001"/>
      <c r="Z1" s="2594" t="s">
        <v>2025</v>
      </c>
      <c r="AA1" s="2594"/>
      <c r="AB1" s="2594"/>
      <c r="AC1" s="2594"/>
      <c r="AD1" s="2594"/>
    </row>
    <row customHeight="1" ht="18">
      <c r="A2" s="848"/>
      <c r="B2" s="848"/>
      <c r="C2" s="843" t="s">
        <v>810</v>
      </c>
      <c r="D2" s="843" t="s">
        <v>856</v>
      </c>
      <c r="E2" s="843" t="s">
        <v>909</v>
      </c>
      <c r="F2" s="843" t="s">
        <v>896</v>
      </c>
      <c r="G2" s="843" t="s">
        <v>1630</v>
      </c>
      <c r="H2" s="845"/>
      <c r="I2" s="845"/>
      <c r="J2" s="845"/>
      <c r="K2" s="845"/>
      <c r="L2" s="845"/>
      <c r="M2" s="845"/>
      <c r="N2" s="845"/>
      <c r="O2" s="843" t="s">
        <v>810</v>
      </c>
      <c r="P2" s="843" t="s">
        <v>856</v>
      </c>
      <c r="Q2" s="843" t="s">
        <v>896</v>
      </c>
      <c r="R2" s="843" t="s">
        <v>909</v>
      </c>
      <c r="S2" s="843" t="s">
        <v>1630</v>
      </c>
      <c r="T2" s="843" t="s">
        <v>810</v>
      </c>
      <c r="U2" s="843" t="s">
        <v>856</v>
      </c>
      <c r="V2" s="843" t="s">
        <v>896</v>
      </c>
      <c r="W2" s="843" t="s">
        <v>909</v>
      </c>
      <c r="X2" s="843" t="s">
        <v>1630</v>
      </c>
      <c r="Y2" s="843"/>
      <c r="Z2" s="843" t="s">
        <v>810</v>
      </c>
      <c r="AA2" s="852" t="s">
        <v>856</v>
      </c>
      <c r="AB2" s="843" t="s">
        <v>896</v>
      </c>
      <c r="AC2" s="843" t="s">
        <v>909</v>
      </c>
      <c r="AD2" s="843" t="s">
        <v>1630</v>
      </c>
    </row>
    <row customHeight="1" ht="162">
      <c r="A3" s="847" t="s">
        <v>26</v>
      </c>
      <c r="B3" s="847"/>
      <c r="C3" s="2598" t="s">
        <v>2026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2027</v>
      </c>
      <c r="AA3" s="845" t="s">
        <v>2028</v>
      </c>
      <c r="AB3" s="848" t="s">
        <v>2029</v>
      </c>
      <c r="AC3" s="848" t="s">
        <v>2030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1568</v>
      </c>
      <c r="D11" s="2601" t="s">
        <v>1564</v>
      </c>
      <c r="E11" s="2601" t="s">
        <v>99</v>
      </c>
      <c r="F11" s="2601" t="s">
        <v>2031</v>
      </c>
      <c r="G11" s="2601"/>
      <c r="H11" s="900" t="s">
        <v>2032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2033</v>
      </c>
      <c r="U11" s="845" t="s">
        <v>2034</v>
      </c>
      <c r="V11" s="845"/>
      <c r="W11" s="845"/>
      <c r="X11" s="845"/>
      <c r="Y11" s="1002"/>
      <c r="Z11" s="848" t="s">
        <v>2035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2037</v>
      </c>
      <c r="U12" s="845" t="s">
        <v>2038</v>
      </c>
      <c r="V12" s="845"/>
      <c r="W12" s="845"/>
      <c r="X12" s="845"/>
      <c r="Y12" s="1002"/>
      <c r="Z12" s="848" t="s">
        <v>2039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2040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2041</v>
      </c>
      <c r="U13" s="846" t="s">
        <v>2042</v>
      </c>
      <c r="V13" s="846"/>
      <c r="W13" s="846"/>
      <c r="X13" s="845"/>
      <c r="Y13" s="1002"/>
      <c r="Z13" s="848" t="s">
        <v>2043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2045</v>
      </c>
      <c r="AA14" s="851" t="s">
        <v>2045</v>
      </c>
      <c r="AB14" s="848"/>
      <c r="AC14" s="848"/>
      <c r="AD14" s="848"/>
    </row>
    <row customHeight="1" ht="108">
      <c r="A15" s="2595"/>
      <c r="B15" s="901">
        <v>5</v>
      </c>
      <c r="C15" s="2602"/>
      <c r="D15" s="2602"/>
      <c r="E15" s="2602"/>
      <c r="F15" s="2602"/>
      <c r="G15" s="2602"/>
      <c r="H15" s="2596" t="s">
        <v>2046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2032</v>
      </c>
      <c r="D18" s="969" t="s">
        <v>2032</v>
      </c>
      <c r="E18" s="845" t="s">
        <v>2032</v>
      </c>
      <c r="F18" s="845" t="s">
        <v>2032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2049</v>
      </c>
      <c r="U18" s="848" t="s">
        <v>2050</v>
      </c>
      <c r="V18" s="848" t="s">
        <v>2051</v>
      </c>
      <c r="W18" s="848" t="s">
        <v>2052</v>
      </c>
      <c r="X18" s="845"/>
      <c r="Y18" s="1002"/>
      <c r="Z18" s="848" t="s">
        <v>2053</v>
      </c>
      <c r="AA18" s="851" t="s">
        <v>2054</v>
      </c>
      <c r="AB18" s="851" t="s">
        <v>2054</v>
      </c>
      <c r="AC18" s="851" t="s">
        <v>2054</v>
      </c>
      <c r="AD18" s="848"/>
    </row>
    <row customHeight="1" ht="36">
      <c r="A19" s="847"/>
      <c r="B19" s="901">
        <v>2</v>
      </c>
      <c r="C19" s="845" t="s">
        <v>2036</v>
      </c>
      <c r="D19" s="969" t="s">
        <v>2036</v>
      </c>
      <c r="E19" s="845" t="s">
        <v>2036</v>
      </c>
      <c r="F19" s="845" t="s">
        <v>2036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2055</v>
      </c>
      <c r="U19" s="848" t="s">
        <v>2056</v>
      </c>
      <c r="V19" s="848" t="s">
        <v>2057</v>
      </c>
      <c r="W19" s="848" t="s">
        <v>2058</v>
      </c>
      <c r="X19" s="845"/>
      <c r="Y19" s="1002"/>
      <c r="Z19" s="848" t="s">
        <v>2059</v>
      </c>
      <c r="AA19" s="851" t="s">
        <v>2059</v>
      </c>
      <c r="AB19" s="851" t="s">
        <v>2059</v>
      </c>
      <c r="AC19" s="851" t="s">
        <v>2059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711</v>
      </c>
      <c r="P20" s="959" t="s">
        <v>711</v>
      </c>
      <c r="Q20" s="959" t="s">
        <v>711</v>
      </c>
      <c r="R20" s="959" t="s">
        <v>711</v>
      </c>
      <c r="S20" s="959"/>
      <c r="T20" s="966" t="s">
        <v>2060</v>
      </c>
      <c r="U20" s="848" t="s">
        <v>2061</v>
      </c>
      <c r="V20" s="848" t="s">
        <v>2062</v>
      </c>
      <c r="W20" s="848" t="s">
        <v>2063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311</v>
      </c>
      <c r="P21" s="959"/>
      <c r="Q21" s="959"/>
      <c r="R21" s="959"/>
      <c r="S21" s="959"/>
      <c r="T21" s="966" t="s">
        <v>2064</v>
      </c>
      <c r="U21" s="848"/>
      <c r="V21" s="848"/>
      <c r="W21" s="848"/>
      <c r="X21" s="845"/>
      <c r="Y21" s="1002"/>
      <c r="Z21" s="848" t="s">
        <v>2065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2068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738</v>
      </c>
      <c r="R25" s="959" t="s">
        <v>311</v>
      </c>
      <c r="S25" s="959"/>
      <c r="T25" s="966" t="s">
        <v>2069</v>
      </c>
      <c r="U25" s="848" t="s">
        <v>2069</v>
      </c>
      <c r="V25" s="848" t="s">
        <v>2069</v>
      </c>
      <c r="W25" s="848" t="s">
        <v>2069</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727</v>
      </c>
      <c r="P26" s="959" t="s">
        <v>721</v>
      </c>
      <c r="Q26" s="959" t="s">
        <v>2070</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2071</v>
      </c>
      <c r="V26" s="966" t="s">
        <v>2071</v>
      </c>
      <c r="W26" s="966" t="s">
        <v>2071</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729</v>
      </c>
      <c r="P27" s="959" t="s">
        <v>723</v>
      </c>
      <c r="Q27" s="959" t="s">
        <v>2072</v>
      </c>
      <c r="R27" s="959" t="s">
        <v>723</v>
      </c>
      <c r="S27" s="959"/>
      <c r="T27" s="966" t="s">
        <v>2073</v>
      </c>
      <c r="U27" s="966" t="s">
        <v>2073</v>
      </c>
      <c r="V27" s="966" t="s">
        <v>2073</v>
      </c>
      <c r="W27" s="966" t="s">
        <v>2073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731</v>
      </c>
      <c r="P28" s="959"/>
      <c r="Q28" s="959"/>
      <c r="R28" s="959"/>
      <c r="S28" s="959"/>
      <c r="T28" s="966" t="s">
        <v>2074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738</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2075</v>
      </c>
      <c r="V29" s="848"/>
      <c r="W29" s="848" t="s">
        <v>2075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740</v>
      </c>
      <c r="P30" s="959" t="s">
        <v>731</v>
      </c>
      <c r="Q30" s="959" t="s">
        <v>740</v>
      </c>
      <c r="R30" s="959" t="s">
        <v>731</v>
      </c>
      <c r="S30" s="959"/>
      <c r="T30" s="966" t="s">
        <v>2076</v>
      </c>
      <c r="U30" s="848" t="s">
        <v>2076</v>
      </c>
      <c r="V30" s="848" t="s">
        <v>2076</v>
      </c>
      <c r="W30" s="848" t="s">
        <v>2076</v>
      </c>
      <c r="X30" s="845"/>
      <c r="Y30" s="1002"/>
      <c r="Z30" s="848"/>
      <c r="AA30" s="851" t="s">
        <v>2077</v>
      </c>
      <c r="AB30" s="851" t="s">
        <v>2077</v>
      </c>
      <c r="AC30" s="851" t="s">
        <v>2077</v>
      </c>
      <c r="AD30" s="848"/>
    </row>
    <row customHeight="1" ht="18">
      <c r="A31" s="847"/>
      <c r="B31" s="901">
        <v>14</v>
      </c>
      <c r="C31" s="845" t="s">
        <v>2078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2079</v>
      </c>
      <c r="P31" s="959" t="s">
        <v>734</v>
      </c>
      <c r="Q31" s="959" t="s">
        <v>2079</v>
      </c>
      <c r="R31" s="959" t="s">
        <v>734</v>
      </c>
      <c r="S31" s="959"/>
      <c r="T31" s="967" t="s">
        <v>2080</v>
      </c>
      <c r="U31" s="848" t="s">
        <v>2080</v>
      </c>
      <c r="V31" s="848" t="s">
        <v>2080</v>
      </c>
      <c r="W31" s="848" t="s">
        <v>2080</v>
      </c>
      <c r="X31" s="845"/>
      <c r="Y31" s="1002"/>
      <c r="Z31" s="848"/>
      <c r="AA31" s="851"/>
      <c r="AB31" s="851"/>
      <c r="AC31" s="851"/>
      <c r="AD31" s="848"/>
    </row>
    <row customHeight="1" ht="36">
      <c r="A32" s="847"/>
      <c r="B32" s="901">
        <v>15</v>
      </c>
      <c r="C32" s="845" t="s">
        <v>2081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2082</v>
      </c>
      <c r="P32" s="959" t="s">
        <v>736</v>
      </c>
      <c r="Q32" s="959" t="s">
        <v>2082</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2083</v>
      </c>
      <c r="V32" s="848" t="s">
        <v>2083</v>
      </c>
      <c r="W32" s="848" t="s">
        <v>2083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2084</v>
      </c>
      <c r="V33" s="848" t="s">
        <v>2084</v>
      </c>
      <c r="W33" s="848" t="s">
        <v>2085</v>
      </c>
      <c r="X33" s="845"/>
      <c r="Y33" s="1002"/>
      <c r="Z33" s="848"/>
      <c r="AA33" s="851" t="s">
        <v>2086</v>
      </c>
      <c r="AB33" s="851" t="s">
        <v>2086</v>
      </c>
      <c r="AC33" s="851" t="s">
        <v>2086</v>
      </c>
      <c r="AD33" s="848"/>
    </row>
    <row customHeight="1" ht="27">
      <c r="A34" s="847"/>
      <c r="B34" s="901">
        <v>17</v>
      </c>
      <c r="C34" s="845" t="s">
        <v>2087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2088</v>
      </c>
      <c r="P34" s="959" t="s">
        <v>2070</v>
      </c>
      <c r="Q34" s="959" t="s">
        <v>2088</v>
      </c>
      <c r="R34" s="959" t="s">
        <v>2070</v>
      </c>
      <c r="S34" s="959"/>
      <c r="T34" s="968" t="s">
        <v>2089</v>
      </c>
      <c r="U34" s="848" t="s">
        <v>2089</v>
      </c>
      <c r="V34" s="848" t="s">
        <v>2089</v>
      </c>
      <c r="W34" s="848" t="s">
        <v>2090</v>
      </c>
      <c r="X34" s="845"/>
      <c r="Y34" s="1002"/>
      <c r="Z34" s="848"/>
      <c r="AA34" s="851"/>
      <c r="AB34" s="848"/>
      <c r="AC34" s="848"/>
      <c r="AD34" s="848"/>
    </row>
    <row customHeight="1" ht="45">
      <c r="A35" s="847"/>
      <c r="B35" s="901">
        <v>18</v>
      </c>
      <c r="C35" s="845" t="s">
        <v>2091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2092</v>
      </c>
      <c r="P35" s="959" t="s">
        <v>2072</v>
      </c>
      <c r="Q35" s="959" t="s">
        <v>2092</v>
      </c>
      <c r="R35" s="959" t="s">
        <v>2072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2093</v>
      </c>
      <c r="V35" s="848" t="s">
        <v>2093</v>
      </c>
      <c r="W35" s="848" t="s">
        <v>2093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2094</v>
      </c>
      <c r="U36" s="848" t="s">
        <v>2094</v>
      </c>
      <c r="V36" s="848" t="s">
        <v>2094</v>
      </c>
      <c r="W36" s="848" t="s">
        <v>2094</v>
      </c>
      <c r="X36" s="845"/>
      <c r="Y36" s="1002"/>
      <c r="Z36" s="848"/>
      <c r="AA36" s="851"/>
      <c r="AB36" s="848"/>
      <c r="AC36" s="848"/>
      <c r="AD36" s="848"/>
    </row>
    <row customHeight="1" ht="18">
      <c r="A37" s="847"/>
      <c r="B37" s="901">
        <v>20</v>
      </c>
      <c r="C37" s="845" t="s">
        <v>2095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2096</v>
      </c>
      <c r="P37" s="959" t="s">
        <v>2079</v>
      </c>
      <c r="Q37" s="959" t="s">
        <v>2096</v>
      </c>
      <c r="R37" s="959" t="s">
        <v>2079</v>
      </c>
      <c r="S37" s="959"/>
      <c r="T37" s="966" t="s">
        <v>2097</v>
      </c>
      <c r="U37" s="848" t="s">
        <v>2097</v>
      </c>
      <c r="V37" s="848" t="s">
        <v>2097</v>
      </c>
      <c r="W37" s="848" t="s">
        <v>2097</v>
      </c>
      <c r="X37" s="845"/>
      <c r="Y37" s="1002"/>
      <c r="Z37" s="848"/>
      <c r="AA37" s="851"/>
      <c r="AB37" s="848"/>
      <c r="AC37" s="848"/>
      <c r="AD37" s="848"/>
    </row>
    <row customHeight="1" ht="18">
      <c r="A38" s="847"/>
      <c r="B38" s="901">
        <v>21</v>
      </c>
      <c r="C38" s="845" t="s">
        <v>2098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2099</v>
      </c>
      <c r="P38" s="959" t="s">
        <v>2082</v>
      </c>
      <c r="Q38" s="959" t="s">
        <v>2099</v>
      </c>
      <c r="R38" s="959" t="s">
        <v>2082</v>
      </c>
      <c r="S38" s="959"/>
      <c r="T38" s="966" t="s">
        <v>2100</v>
      </c>
      <c r="U38" s="848" t="s">
        <v>2100</v>
      </c>
      <c r="V38" s="848" t="s">
        <v>2100</v>
      </c>
      <c r="W38" s="848" t="s">
        <v>2100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748</v>
      </c>
      <c r="P39" s="959" t="s">
        <v>742</v>
      </c>
      <c r="Q39" s="959" t="s">
        <v>748</v>
      </c>
      <c r="R39" s="959" t="s">
        <v>742</v>
      </c>
      <c r="S39" s="959"/>
      <c r="T39" s="966" t="s">
        <v>2101</v>
      </c>
      <c r="U39" s="848" t="s">
        <v>2102</v>
      </c>
      <c r="V39" s="848" t="s">
        <v>2103</v>
      </c>
      <c r="W39" s="848" t="s">
        <v>2104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2105</v>
      </c>
      <c r="P40" s="959" t="s">
        <v>744</v>
      </c>
      <c r="Q40" s="959" t="s">
        <v>2105</v>
      </c>
      <c r="R40" s="959" t="s">
        <v>744</v>
      </c>
      <c r="S40" s="959"/>
      <c r="T40" s="845" t="s">
        <v>2106</v>
      </c>
      <c r="U40" s="845" t="s">
        <v>2106</v>
      </c>
      <c r="V40" s="845" t="s">
        <v>2106</v>
      </c>
      <c r="W40" s="845" t="s">
        <v>2106</v>
      </c>
      <c r="X40" s="845"/>
      <c r="Y40" s="1002"/>
      <c r="Z40" s="848" t="s">
        <v>2107</v>
      </c>
      <c r="AA40" s="851" t="s">
        <v>2107</v>
      </c>
      <c r="AB40" s="851" t="s">
        <v>2107</v>
      </c>
      <c r="AC40" s="851" t="s">
        <v>2107</v>
      </c>
      <c r="AD40" s="848"/>
    </row>
    <row customHeight="1" ht="27">
      <c r="A41" s="847"/>
      <c r="B41" s="901">
        <v>24</v>
      </c>
      <c r="C41" s="845" t="s">
        <v>2108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2109</v>
      </c>
      <c r="P41" s="959" t="s">
        <v>2096</v>
      </c>
      <c r="Q41" s="959" t="s">
        <v>2109</v>
      </c>
      <c r="R41" s="959" t="s">
        <v>2096</v>
      </c>
      <c r="S41" s="959"/>
      <c r="T41" s="845" t="s">
        <v>2110</v>
      </c>
      <c r="U41" s="845" t="s">
        <v>2110</v>
      </c>
      <c r="V41" s="845" t="s">
        <v>2110</v>
      </c>
      <c r="W41" s="845" t="s">
        <v>2110</v>
      </c>
      <c r="X41" s="845"/>
      <c r="Y41" s="1002"/>
      <c r="Z41" s="848" t="s">
        <v>2111</v>
      </c>
      <c r="AA41" s="848" t="s">
        <v>2111</v>
      </c>
      <c r="AB41" s="848" t="s">
        <v>2111</v>
      </c>
      <c r="AC41" s="848" t="s">
        <v>2111</v>
      </c>
      <c r="AD41" s="848"/>
    </row>
    <row customHeight="1" ht="27">
      <c r="A42" s="847"/>
      <c r="B42" s="901">
        <v>25</v>
      </c>
      <c r="C42" s="845" t="s">
        <v>2112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2113</v>
      </c>
      <c r="P42" s="959" t="s">
        <v>2099</v>
      </c>
      <c r="Q42" s="959" t="s">
        <v>2113</v>
      </c>
      <c r="R42" s="959" t="s">
        <v>2099</v>
      </c>
      <c r="S42" s="959"/>
      <c r="T42" s="845" t="s">
        <v>2114</v>
      </c>
      <c r="U42" s="845" t="s">
        <v>2114</v>
      </c>
      <c r="V42" s="845" t="s">
        <v>2114</v>
      </c>
      <c r="W42" s="845" t="s">
        <v>2114</v>
      </c>
      <c r="X42" s="845"/>
      <c r="Y42" s="1002"/>
      <c r="Z42" s="848" t="s">
        <v>2115</v>
      </c>
      <c r="AA42" s="848" t="s">
        <v>2115</v>
      </c>
      <c r="AB42" s="848" t="s">
        <v>2115</v>
      </c>
      <c r="AC42" s="848" t="s">
        <v>2115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2116</v>
      </c>
      <c r="P43" s="959" t="s">
        <v>748</v>
      </c>
      <c r="Q43" s="959" t="s">
        <v>2116</v>
      </c>
      <c r="R43" s="959" t="s">
        <v>748</v>
      </c>
      <c r="S43" s="959"/>
      <c r="T43" s="845" t="s">
        <v>2117</v>
      </c>
      <c r="U43" s="845" t="s">
        <v>2117</v>
      </c>
      <c r="V43" s="845" t="s">
        <v>2117</v>
      </c>
      <c r="W43" s="845" t="s">
        <v>2117</v>
      </c>
      <c r="X43" s="845"/>
      <c r="Y43" s="1002"/>
      <c r="Z43" s="848" t="s">
        <v>2118</v>
      </c>
      <c r="AA43" s="848" t="s">
        <v>2118</v>
      </c>
      <c r="AB43" s="848" t="s">
        <v>2118</v>
      </c>
      <c r="AC43" s="848" t="s">
        <v>2118</v>
      </c>
      <c r="AD43" s="848"/>
    </row>
    <row customHeight="1" ht="27">
      <c r="A44" s="847"/>
      <c r="B44" s="901">
        <v>27</v>
      </c>
      <c r="C44" s="845" t="s">
        <v>2119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2120</v>
      </c>
      <c r="P44" s="959" t="s">
        <v>2121</v>
      </c>
      <c r="Q44" s="959" t="s">
        <v>2120</v>
      </c>
      <c r="R44" s="959" t="s">
        <v>2121</v>
      </c>
      <c r="S44" s="959"/>
      <c r="T44" s="845" t="s">
        <v>2110</v>
      </c>
      <c r="U44" s="845" t="s">
        <v>2110</v>
      </c>
      <c r="V44" s="845" t="s">
        <v>2110</v>
      </c>
      <c r="W44" s="845" t="s">
        <v>2110</v>
      </c>
      <c r="X44" s="845"/>
      <c r="Y44" s="1002"/>
      <c r="Z44" s="848" t="s">
        <v>2122</v>
      </c>
      <c r="AA44" s="848" t="s">
        <v>2122</v>
      </c>
      <c r="AB44" s="848" t="s">
        <v>2122</v>
      </c>
      <c r="AC44" s="848" t="s">
        <v>2122</v>
      </c>
      <c r="AD44" s="848"/>
    </row>
    <row customHeight="1" ht="27">
      <c r="A45" s="847"/>
      <c r="B45" s="901">
        <v>28</v>
      </c>
      <c r="C45" s="845" t="s">
        <v>2123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2124</v>
      </c>
      <c r="P45" s="959" t="s">
        <v>2125</v>
      </c>
      <c r="Q45" s="959" t="s">
        <v>2124</v>
      </c>
      <c r="R45" s="959" t="s">
        <v>2125</v>
      </c>
      <c r="S45" s="959"/>
      <c r="T45" s="845" t="s">
        <v>2114</v>
      </c>
      <c r="U45" s="845" t="s">
        <v>2114</v>
      </c>
      <c r="V45" s="845" t="s">
        <v>2114</v>
      </c>
      <c r="W45" s="845" t="s">
        <v>2114</v>
      </c>
      <c r="X45" s="845"/>
      <c r="Y45" s="1002"/>
      <c r="Z45" s="848" t="s">
        <v>2126</v>
      </c>
      <c r="AA45" s="848" t="s">
        <v>2126</v>
      </c>
      <c r="AB45" s="848" t="s">
        <v>2126</v>
      </c>
      <c r="AC45" s="848" t="s">
        <v>2126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2127</v>
      </c>
      <c r="P46" s="959" t="s">
        <v>2105</v>
      </c>
      <c r="Q46" s="959" t="s">
        <v>2127</v>
      </c>
      <c r="R46" s="959" t="s">
        <v>2105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2128</v>
      </c>
      <c r="V46" s="845" t="s">
        <v>2128</v>
      </c>
      <c r="W46" s="845" t="s">
        <v>2128</v>
      </c>
      <c r="X46" s="845"/>
      <c r="Y46" s="1002"/>
      <c r="Z46" s="848" t="s">
        <v>2129</v>
      </c>
      <c r="AA46" s="848" t="s">
        <v>2130</v>
      </c>
      <c r="AB46" s="848" t="s">
        <v>2130</v>
      </c>
      <c r="AC46" s="848" t="s">
        <v>2130</v>
      </c>
      <c r="AD46" s="848"/>
    </row>
    <row customHeight="1" ht="54">
      <c r="A47" s="847"/>
      <c r="B47" s="901">
        <v>30</v>
      </c>
      <c r="C47" s="845" t="s">
        <v>2131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2132</v>
      </c>
      <c r="P47" s="959" t="s">
        <v>2109</v>
      </c>
      <c r="Q47" s="959" t="s">
        <v>2132</v>
      </c>
      <c r="R47" s="959" t="s">
        <v>2109</v>
      </c>
      <c r="S47" s="959"/>
      <c r="T47" s="845" t="s">
        <v>2133</v>
      </c>
      <c r="U47" s="845" t="s">
        <v>2133</v>
      </c>
      <c r="V47" s="845" t="s">
        <v>2133</v>
      </c>
      <c r="W47" s="845" t="s">
        <v>2133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2116</v>
      </c>
      <c r="Q48" s="959" t="s">
        <v>2134</v>
      </c>
      <c r="R48" s="959" t="s">
        <v>2116</v>
      </c>
      <c r="S48" s="959"/>
      <c r="T48" s="845"/>
      <c r="U48" s="845" t="s">
        <v>2135</v>
      </c>
      <c r="V48" s="845" t="s">
        <v>2136</v>
      </c>
      <c r="W48" s="845" t="s">
        <v>2136</v>
      </c>
      <c r="X48" s="845"/>
      <c r="Y48" s="1002"/>
      <c r="Z48" s="848"/>
      <c r="AA48" s="851" t="s">
        <v>2130</v>
      </c>
      <c r="AB48" s="851" t="s">
        <v>2130</v>
      </c>
      <c r="AC48" s="851" t="s">
        <v>2130</v>
      </c>
      <c r="AD48" s="848"/>
    </row>
    <row customHeight="1" ht="54">
      <c r="A49" s="847"/>
      <c r="B49" s="901">
        <v>32</v>
      </c>
      <c r="C49" s="845" t="s">
        <v>2137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2120</v>
      </c>
      <c r="Q49" s="959" t="s">
        <v>2138</v>
      </c>
      <c r="R49" s="959" t="s">
        <v>2120</v>
      </c>
      <c r="S49" s="959"/>
      <c r="T49" s="845"/>
      <c r="U49" s="845" t="s">
        <v>2133</v>
      </c>
      <c r="V49" s="845" t="s">
        <v>2133</v>
      </c>
      <c r="W49" s="845" t="s">
        <v>2133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2134</v>
      </c>
      <c r="P50" s="959" t="s">
        <v>2127</v>
      </c>
      <c r="Q50" s="959" t="s">
        <v>2139</v>
      </c>
      <c r="R50" s="959" t="s">
        <v>2127</v>
      </c>
      <c r="S50" s="959"/>
      <c r="T50" s="845" t="s">
        <v>2140</v>
      </c>
      <c r="U50" s="845" t="s">
        <v>2141</v>
      </c>
      <c r="V50" s="845" t="s">
        <v>2142</v>
      </c>
      <c r="W50" s="845" t="s">
        <v>2143</v>
      </c>
      <c r="X50" s="845"/>
      <c r="Y50" s="1002"/>
      <c r="Z50" s="848" t="s">
        <v>2144</v>
      </c>
      <c r="AA50" s="851" t="s">
        <v>2145</v>
      </c>
      <c r="AB50" s="851" t="s">
        <v>2145</v>
      </c>
      <c r="AC50" s="851" t="s">
        <v>2145</v>
      </c>
      <c r="AD50" s="848"/>
    </row>
    <row customHeight="1" ht="27">
      <c r="A51" s="847"/>
      <c r="B51" s="901">
        <v>34</v>
      </c>
      <c r="C51" s="845" t="s">
        <v>2146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2147</v>
      </c>
      <c r="U51" s="845"/>
      <c r="V51" s="845"/>
      <c r="W51" s="845"/>
      <c r="X51" s="845"/>
      <c r="Y51" s="1002"/>
      <c r="Z51" s="848"/>
      <c r="AA51" s="851"/>
      <c r="AB51" s="851"/>
      <c r="AC51" s="851"/>
      <c r="AD51" s="848"/>
    </row>
    <row customHeight="1" ht="36">
      <c r="A52" s="847"/>
      <c r="B52" s="901">
        <v>35</v>
      </c>
      <c r="C52" s="845" t="s">
        <v>2040</v>
      </c>
      <c r="D52" s="969" t="s">
        <v>2040</v>
      </c>
      <c r="E52" s="845" t="s">
        <v>2040</v>
      </c>
      <c r="F52" s="845" t="s">
        <v>2040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2148</v>
      </c>
      <c r="U52" s="845" t="s">
        <v>2149</v>
      </c>
      <c r="V52" s="845" t="s">
        <v>2150</v>
      </c>
      <c r="W52" s="845" t="s">
        <v>2151</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328</v>
      </c>
      <c r="Q53" s="959" t="s">
        <v>328</v>
      </c>
      <c r="R53" s="959" t="s">
        <v>328</v>
      </c>
      <c r="S53" s="959"/>
      <c r="T53" s="845" t="s">
        <v>2152</v>
      </c>
      <c r="U53" s="845" t="s">
        <v>2152</v>
      </c>
      <c r="V53" s="845" t="s">
        <v>2152</v>
      </c>
      <c r="W53" s="845" t="s">
        <v>2152</v>
      </c>
      <c r="X53" s="845"/>
      <c r="Y53" s="1002"/>
      <c r="Z53" s="848"/>
      <c r="AA53" s="851"/>
      <c r="AB53" s="848"/>
      <c r="AC53" s="848"/>
      <c r="AD53" s="848"/>
    </row>
    <row customHeight="1" ht="18">
      <c r="A54" s="847"/>
      <c r="B54" s="901">
        <v>37</v>
      </c>
      <c r="C54" s="845" t="s">
        <v>2046</v>
      </c>
      <c r="D54" s="969" t="s">
        <v>2046</v>
      </c>
      <c r="E54" s="845" t="s">
        <v>2046</v>
      </c>
      <c r="F54" s="845" t="s">
        <v>2046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2153</v>
      </c>
      <c r="V55" s="845" t="s">
        <v>2153</v>
      </c>
      <c r="W55" s="845" t="s">
        <v>2153</v>
      </c>
      <c r="X55" s="845"/>
      <c r="Y55" s="1002"/>
      <c r="Z55" s="848" t="s">
        <v>2154</v>
      </c>
      <c r="AA55" s="848" t="s">
        <v>2154</v>
      </c>
      <c r="AB55" s="848" t="s">
        <v>2154</v>
      </c>
      <c r="AC55" s="848" t="s">
        <v>2154</v>
      </c>
      <c r="AD55" s="848"/>
    </row>
    <row customHeight="1" ht="27">
      <c r="A56" s="847"/>
      <c r="B56" s="901">
        <v>39</v>
      </c>
      <c r="C56" s="845" t="s">
        <v>1024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2155</v>
      </c>
      <c r="V56" s="845" t="s">
        <v>2155</v>
      </c>
      <c r="W56" s="845" t="s">
        <v>2155</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2156</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2157</v>
      </c>
      <c r="V57" s="845" t="s">
        <v>2157</v>
      </c>
      <c r="W57" s="845" t="s">
        <v>2157</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2158</v>
      </c>
      <c r="V58" s="845" t="s">
        <v>2158</v>
      </c>
      <c r="W58" s="845" t="s">
        <v>2158</v>
      </c>
      <c r="X58" s="845"/>
      <c r="Y58" s="1002"/>
      <c r="Z58" s="848"/>
      <c r="AA58" s="851"/>
      <c r="AB58" s="848"/>
      <c r="AC58" s="848"/>
      <c r="AD58" s="848"/>
    </row>
    <row customHeight="1" ht="36">
      <c r="A59" s="847"/>
      <c r="B59" s="901">
        <v>42</v>
      </c>
      <c r="C59" s="845">
        <v>3</v>
      </c>
      <c r="D59" s="969" t="s">
        <v>2146</v>
      </c>
      <c r="E59" s="845" t="s">
        <v>2146</v>
      </c>
      <c r="F59" s="845" t="s">
        <v>2146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112</v>
      </c>
      <c r="Q59" s="959" t="s">
        <v>112</v>
      </c>
      <c r="R59" s="959" t="s">
        <v>112</v>
      </c>
      <c r="S59" s="959"/>
      <c r="T59" s="845"/>
      <c r="U59" s="845" t="s">
        <v>2159</v>
      </c>
      <c r="V59" s="845" t="s">
        <v>2160</v>
      </c>
      <c r="W59" s="845" t="s">
        <v>2161</v>
      </c>
      <c r="X59" s="845"/>
      <c r="Y59" s="1002"/>
      <c r="Z59" s="848"/>
      <c r="AA59" s="851"/>
      <c r="AB59" s="848"/>
      <c r="AC59" s="848"/>
      <c r="AD59" s="848"/>
    </row>
    <row customHeight="1" ht="81">
      <c r="A60" s="847"/>
      <c r="B60" s="901">
        <v>43</v>
      </c>
      <c r="C60" s="845" t="s">
        <v>2162</v>
      </c>
      <c r="D60" s="969" t="s">
        <v>2162</v>
      </c>
      <c r="E60" s="845" t="s">
        <v>2162</v>
      </c>
      <c r="F60" s="845" t="s">
        <v>2162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2163</v>
      </c>
      <c r="AA60" s="851" t="s">
        <v>2164</v>
      </c>
      <c r="AB60" s="848" t="s">
        <v>2165</v>
      </c>
      <c r="AC60" s="848" t="s">
        <v>2164</v>
      </c>
      <c r="AD60" s="848"/>
    </row>
    <row customHeight="1" ht="9">
      <c r="A61" s="847"/>
      <c r="B61" s="901">
        <v>44</v>
      </c>
      <c r="C61" s="845"/>
      <c r="D61" s="969" t="s">
        <v>2166</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93</v>
      </c>
      <c r="Q61" s="959"/>
      <c r="R61" s="959"/>
      <c r="S61" s="959"/>
      <c r="T61" s="845"/>
      <c r="U61" s="845" t="s">
        <v>2167</v>
      </c>
      <c r="V61" s="845"/>
      <c r="W61" s="845"/>
      <c r="X61" s="845"/>
      <c r="Y61" s="1002"/>
      <c r="Z61" s="848"/>
      <c r="AA61" s="851"/>
      <c r="AB61" s="848"/>
      <c r="AC61" s="848"/>
      <c r="AD61" s="848"/>
    </row>
    <row customHeight="1" ht="9">
      <c r="A62" s="847"/>
      <c r="B62" s="901">
        <v>45</v>
      </c>
      <c r="C62" s="845"/>
      <c r="D62" s="969" t="s">
        <v>2168</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113</v>
      </c>
      <c r="Q62" s="959"/>
      <c r="R62" s="959"/>
      <c r="S62" s="959"/>
      <c r="T62" s="845"/>
      <c r="U62" s="845" t="s">
        <v>2169</v>
      </c>
      <c r="V62" s="845"/>
      <c r="W62" s="845"/>
      <c r="X62" s="845"/>
      <c r="Y62" s="1002"/>
      <c r="Z62" s="848"/>
      <c r="AA62" s="851"/>
      <c r="AB62" s="848"/>
      <c r="AC62" s="848"/>
      <c r="AD62" s="848"/>
    </row>
    <row customHeight="1" ht="18">
      <c r="A63" s="847"/>
      <c r="B63" s="901">
        <v>46</v>
      </c>
      <c r="C63" s="845"/>
      <c r="D63" s="969" t="s">
        <v>2170</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149</v>
      </c>
      <c r="Q63" s="959"/>
      <c r="R63" s="959"/>
      <c r="S63" s="959"/>
      <c r="T63" s="845"/>
      <c r="U63" s="845" t="s">
        <v>2171</v>
      </c>
      <c r="V63" s="845"/>
      <c r="W63" s="845"/>
      <c r="X63" s="845"/>
      <c r="Y63" s="1002"/>
      <c r="Z63" s="848"/>
      <c r="AA63" s="851"/>
      <c r="AB63" s="848"/>
      <c r="AC63" s="848"/>
      <c r="AD63" s="848"/>
    </row>
    <row customHeight="1" ht="18">
      <c r="A64" s="847"/>
      <c r="B64" s="901">
        <v>47</v>
      </c>
      <c r="C64" s="845"/>
      <c r="D64" s="969" t="s">
        <v>2172</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150</v>
      </c>
      <c r="Q64" s="959"/>
      <c r="R64" s="959"/>
      <c r="S64" s="959"/>
      <c r="T64" s="845"/>
      <c r="U64" s="845" t="s">
        <v>2173</v>
      </c>
      <c r="V64" s="845"/>
      <c r="W64" s="845"/>
      <c r="X64" s="845"/>
      <c r="Y64" s="1002"/>
      <c r="Z64" s="848"/>
      <c r="AA64" s="851" t="s">
        <v>2174</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2087</v>
      </c>
      <c r="Q65" s="959"/>
      <c r="R65" s="959"/>
      <c r="S65" s="959"/>
      <c r="T65" s="845"/>
      <c r="U65" s="845" t="s">
        <v>2175</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2091</v>
      </c>
      <c r="Q66" s="959"/>
      <c r="R66" s="959"/>
      <c r="S66" s="959"/>
      <c r="T66" s="845"/>
      <c r="U66" s="845" t="s">
        <v>2176</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2177</v>
      </c>
      <c r="Q67" s="959"/>
      <c r="R67" s="959"/>
      <c r="S67" s="959"/>
      <c r="T67" s="845"/>
      <c r="U67" s="845" t="s">
        <v>2178</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2179</v>
      </c>
      <c r="Q68" s="959"/>
      <c r="R68" s="959"/>
      <c r="S68" s="959"/>
      <c r="T68" s="845"/>
      <c r="U68" s="845" t="s">
        <v>2180</v>
      </c>
      <c r="V68" s="845"/>
      <c r="W68" s="845"/>
      <c r="X68" s="845"/>
      <c r="Y68" s="1002"/>
      <c r="Z68" s="848"/>
      <c r="AA68" s="851"/>
      <c r="AB68" s="848"/>
      <c r="AC68" s="848"/>
      <c r="AD68" s="848"/>
    </row>
    <row customHeight="1" ht="9">
      <c r="A69" s="847"/>
      <c r="B69" s="901">
        <v>52</v>
      </c>
      <c r="C69" s="845"/>
      <c r="D69" s="969" t="s">
        <v>2181</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151</v>
      </c>
      <c r="Q69" s="959"/>
      <c r="R69" s="959"/>
      <c r="S69" s="959"/>
      <c r="T69" s="845"/>
      <c r="U69" s="845" t="s">
        <v>2182</v>
      </c>
      <c r="V69" s="845"/>
      <c r="W69" s="845"/>
      <c r="X69" s="845"/>
      <c r="Y69" s="1002"/>
      <c r="Z69" s="848"/>
      <c r="AA69" s="851"/>
      <c r="AB69" s="848"/>
      <c r="AC69" s="848"/>
      <c r="AD69" s="848"/>
    </row>
    <row customHeight="1" ht="27">
      <c r="A70" s="847"/>
      <c r="B70" s="901">
        <v>53</v>
      </c>
      <c r="C70" s="845"/>
      <c r="D70" s="969"/>
      <c r="E70" s="845" t="s">
        <v>2166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2183</v>
      </c>
      <c r="W70" s="845"/>
      <c r="X70" s="845"/>
      <c r="Y70" s="1002"/>
      <c r="Z70" s="848"/>
      <c r="AA70" s="851"/>
      <c r="AB70" s="848"/>
      <c r="AC70" s="848"/>
      <c r="AD70" s="848"/>
    </row>
    <row customHeight="1" ht="36">
      <c r="A71" s="847"/>
      <c r="B71" s="901">
        <v>54</v>
      </c>
      <c r="C71" s="845"/>
      <c r="D71" s="969"/>
      <c r="E71" s="845" t="s">
        <v>2168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2184</v>
      </c>
      <c r="W71" s="845"/>
      <c r="X71" s="845"/>
      <c r="Y71" s="1002"/>
      <c r="Z71" s="848"/>
      <c r="AA71" s="851"/>
      <c r="AB71" s="848"/>
      <c r="AC71" s="848"/>
      <c r="AD71" s="848"/>
    </row>
    <row customHeight="1" ht="27">
      <c r="A72" s="847"/>
      <c r="B72" s="901">
        <v>55</v>
      </c>
      <c r="C72" s="845"/>
      <c r="D72" s="969"/>
      <c r="E72" s="845" t="s">
        <v>2170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2185</v>
      </c>
      <c r="W72" s="845"/>
      <c r="X72" s="845"/>
      <c r="Y72" s="1002"/>
      <c r="Z72" s="848"/>
      <c r="AA72" s="851"/>
      <c r="AB72" s="848"/>
      <c r="AC72" s="848"/>
      <c r="AD72" s="848"/>
    </row>
    <row customHeight="1" ht="36">
      <c r="A73" s="847"/>
      <c r="B73" s="901">
        <v>56</v>
      </c>
      <c r="C73" s="845"/>
      <c r="D73" s="969"/>
      <c r="E73" s="845" t="s">
        <v>2172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2186</v>
      </c>
      <c r="W73" s="845"/>
      <c r="X73" s="845"/>
      <c r="Y73" s="1002"/>
      <c r="Z73" s="848"/>
      <c r="AA73" s="851"/>
      <c r="AB73" s="848"/>
      <c r="AC73" s="848"/>
      <c r="AD73" s="848"/>
    </row>
    <row customHeight="1" ht="18">
      <c r="A74" s="847"/>
      <c r="B74" s="901">
        <v>57</v>
      </c>
      <c r="C74" s="845"/>
      <c r="D74" s="969"/>
      <c r="E74" s="845" t="s">
        <v>2181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2187</v>
      </c>
      <c r="W74" s="845"/>
      <c r="X74" s="845"/>
      <c r="Y74" s="1002"/>
      <c r="Z74" s="848"/>
      <c r="AA74" s="851"/>
      <c r="AB74" s="848"/>
      <c r="AC74" s="848"/>
      <c r="AD74" s="848"/>
    </row>
    <row customHeight="1" ht="18">
      <c r="A75" s="847"/>
      <c r="B75" s="901">
        <v>58</v>
      </c>
      <c r="C75" s="845"/>
      <c r="D75" s="969"/>
      <c r="E75" s="845"/>
      <c r="F75" s="845" t="s">
        <v>2166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2188</v>
      </c>
      <c r="X75" s="845"/>
      <c r="Y75" s="1002"/>
      <c r="Z75" s="848"/>
      <c r="AA75" s="851"/>
      <c r="AB75" s="848"/>
      <c r="AC75" s="848"/>
      <c r="AD75" s="848"/>
    </row>
    <row customHeight="1" ht="36">
      <c r="A76" s="847"/>
      <c r="B76" s="901">
        <v>59</v>
      </c>
      <c r="C76" s="845"/>
      <c r="D76" s="969"/>
      <c r="E76" s="845"/>
      <c r="F76" s="845" t="s">
        <v>2168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2189</v>
      </c>
      <c r="X76" s="845"/>
      <c r="Y76" s="1002"/>
      <c r="Z76" s="848"/>
      <c r="AA76" s="851"/>
      <c r="AB76" s="848"/>
      <c r="AC76" s="848"/>
      <c r="AD76" s="848"/>
    </row>
    <row customHeight="1" ht="18">
      <c r="A77" s="847"/>
      <c r="B77" s="901">
        <v>60</v>
      </c>
      <c r="C77" s="845"/>
      <c r="D77" s="969"/>
      <c r="E77" s="845"/>
      <c r="F77" s="845" t="s">
        <v>2170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2190</v>
      </c>
      <c r="X77" s="845"/>
      <c r="Y77" s="1002"/>
      <c r="Z77" s="848"/>
      <c r="AA77" s="851"/>
      <c r="AB77" s="848"/>
      <c r="AC77" s="848"/>
      <c r="AD77" s="848"/>
    </row>
    <row customHeight="1" ht="72">
      <c r="A78" s="847"/>
      <c r="B78" s="901">
        <v>61</v>
      </c>
      <c r="C78" s="845" t="s">
        <v>2166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637</v>
      </c>
      <c r="U78" s="845"/>
      <c r="V78" s="845"/>
      <c r="W78" s="845"/>
      <c r="X78" s="845"/>
      <c r="Y78" s="1002"/>
      <c r="Z78" s="848" t="s">
        <v>2191</v>
      </c>
      <c r="AA78" s="851"/>
      <c r="AB78" s="848"/>
      <c r="AC78" s="848"/>
      <c r="AD78" s="848"/>
    </row>
    <row customHeight="1" ht="36">
      <c r="A79" s="847"/>
      <c r="B79" s="901">
        <v>62</v>
      </c>
      <c r="C79" s="845" t="s">
        <v>2168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113</v>
      </c>
      <c r="P79" s="959"/>
      <c r="Q79" s="959"/>
      <c r="R79" s="959"/>
      <c r="S79" s="959"/>
      <c r="T79" s="845" t="s">
        <v>2192</v>
      </c>
      <c r="U79" s="845"/>
      <c r="V79" s="845"/>
      <c r="W79" s="845"/>
      <c r="X79" s="845"/>
      <c r="Y79" s="1002"/>
      <c r="Z79" s="848" t="s">
        <v>2193</v>
      </c>
      <c r="AA79" s="851"/>
      <c r="AB79" s="848"/>
      <c r="AC79" s="848"/>
      <c r="AD79" s="848"/>
    </row>
    <row customHeight="1" ht="45">
      <c r="A80" s="847"/>
      <c r="B80" s="901">
        <v>63</v>
      </c>
      <c r="C80" s="845" t="s">
        <v>2170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2194</v>
      </c>
      <c r="U80" s="845"/>
      <c r="V80" s="845"/>
      <c r="W80" s="845"/>
      <c r="X80" s="845"/>
      <c r="Y80" s="1002"/>
      <c r="Z80" s="848" t="s">
        <v>2195</v>
      </c>
      <c r="AA80" s="851"/>
      <c r="AB80" s="848"/>
      <c r="AC80" s="848"/>
      <c r="AD80" s="848"/>
    </row>
    <row customHeight="1" ht="36">
      <c r="A81" s="847"/>
      <c r="B81" s="901">
        <v>64</v>
      </c>
      <c r="C81" s="845" t="s">
        <v>2172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2078</v>
      </c>
      <c r="P81" s="959"/>
      <c r="Q81" s="959"/>
      <c r="R81" s="959"/>
      <c r="S81" s="959"/>
      <c r="T81" s="845" t="s">
        <v>2196</v>
      </c>
      <c r="U81" s="845"/>
      <c r="V81" s="845"/>
      <c r="W81" s="845"/>
      <c r="X81" s="845"/>
      <c r="Y81" s="1002"/>
      <c r="Z81" s="848" t="s">
        <v>2197</v>
      </c>
      <c r="AA81" s="851"/>
      <c r="AB81" s="848"/>
      <c r="AC81" s="848"/>
      <c r="AD81" s="848"/>
    </row>
    <row customHeight="1" ht="90">
      <c r="A82" s="847"/>
      <c r="B82" s="901">
        <v>65</v>
      </c>
      <c r="C82" s="845" t="s">
        <v>2181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2198</v>
      </c>
      <c r="U82" s="845"/>
      <c r="V82" s="845"/>
      <c r="W82" s="845"/>
      <c r="X82" s="845"/>
      <c r="Y82" s="1002"/>
      <c r="Z82" s="848" t="s">
        <v>2199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2087</v>
      </c>
      <c r="P83" s="959"/>
      <c r="Q83" s="959"/>
      <c r="R83" s="959"/>
      <c r="S83" s="959"/>
      <c r="T83" s="845" t="s">
        <v>2200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2201</v>
      </c>
      <c r="P84" s="959"/>
      <c r="Q84" s="959"/>
      <c r="R84" s="959"/>
      <c r="S84" s="959"/>
      <c r="T84" s="845" t="s">
        <v>2202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2091</v>
      </c>
      <c r="P85" s="959"/>
      <c r="Q85" s="959"/>
      <c r="R85" s="959"/>
      <c r="S85" s="959"/>
      <c r="T85" s="845" t="s">
        <v>2203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2204</v>
      </c>
      <c r="P86" s="959"/>
      <c r="Q86" s="959"/>
      <c r="R86" s="959"/>
      <c r="S86" s="959"/>
      <c r="T86" s="845" t="s">
        <v>2205</v>
      </c>
      <c r="U86" s="845"/>
      <c r="V86" s="845"/>
      <c r="W86" s="845"/>
      <c r="X86" s="845"/>
      <c r="Y86" s="1002"/>
      <c r="Z86" s="848"/>
      <c r="AA86" s="851"/>
      <c r="AB86" s="848"/>
      <c r="AC86" s="848"/>
      <c r="AD86" s="848"/>
    </row>
    <row customHeight="1" ht="36">
      <c r="A87" s="847"/>
      <c r="B87" s="901">
        <v>70</v>
      </c>
      <c r="C87" s="845" t="s">
        <v>2206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2207</v>
      </c>
      <c r="U87" s="845"/>
      <c r="V87" s="845"/>
      <c r="W87" s="845"/>
      <c r="X87" s="845"/>
      <c r="Y87" s="1002"/>
      <c r="Z87" s="848"/>
      <c r="AA87" s="851"/>
      <c r="AB87" s="848"/>
      <c r="AC87" s="848"/>
      <c r="AD87" s="848"/>
    </row>
    <row customHeight="1" ht="18">
      <c r="A88" s="847"/>
      <c r="B88" s="901">
        <v>71</v>
      </c>
      <c r="C88" s="845" t="s">
        <v>2208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669</v>
      </c>
      <c r="U88" s="845"/>
      <c r="V88" s="845"/>
      <c r="W88" s="845"/>
      <c r="X88" s="845"/>
      <c r="Y88" s="1002"/>
      <c r="Z88" s="848"/>
      <c r="AA88" s="851"/>
      <c r="AB88" s="848"/>
      <c r="AC88" s="848"/>
      <c r="AD88" s="848"/>
    </row>
    <row customHeight="1" ht="18">
      <c r="A89" s="847"/>
      <c r="B89" s="901">
        <v>72</v>
      </c>
      <c r="C89" s="845" t="s">
        <v>2209</v>
      </c>
      <c r="D89" s="969" t="s">
        <v>2206</v>
      </c>
      <c r="E89" s="845" t="s">
        <v>2206</v>
      </c>
      <c r="F89" s="845" t="s">
        <v>2172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677</v>
      </c>
      <c r="U89" s="845" t="s">
        <v>677</v>
      </c>
      <c r="V89" s="845" t="s">
        <v>677</v>
      </c>
      <c r="W89" s="845" t="s">
        <v>677</v>
      </c>
      <c r="X89" s="845"/>
      <c r="Y89" s="1002"/>
      <c r="Z89" s="848"/>
      <c r="AA89" s="851"/>
      <c r="AB89" s="848"/>
      <c r="AC89" s="848"/>
      <c r="AD89" s="848"/>
    </row>
    <row customHeight="1" ht="27">
      <c r="A90" s="847"/>
      <c r="B90" s="901">
        <v>73</v>
      </c>
      <c r="C90" s="845" t="s">
        <v>2210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2208</v>
      </c>
      <c r="E91" s="845" t="s">
        <v>2208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2211</v>
      </c>
      <c r="V91" s="845" t="s">
        <v>2211</v>
      </c>
      <c r="W91" s="845"/>
      <c r="X91" s="845"/>
      <c r="Y91" s="1002"/>
      <c r="Z91" s="848"/>
      <c r="AA91" s="851"/>
      <c r="AB91" s="848"/>
      <c r="AC91" s="848"/>
      <c r="AD91" s="848"/>
    </row>
    <row customHeight="1" ht="27">
      <c r="A92" s="847"/>
      <c r="B92" s="901">
        <v>75</v>
      </c>
      <c r="C92" s="845"/>
      <c r="D92" s="969" t="s">
        <v>2209</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154</v>
      </c>
      <c r="Q92" s="959"/>
      <c r="R92" s="959"/>
      <c r="S92" s="959"/>
      <c r="T92" s="845"/>
      <c r="U92" s="845" t="s">
        <v>2212</v>
      </c>
      <c r="V92" s="845"/>
      <c r="W92" s="845"/>
      <c r="X92" s="845"/>
      <c r="Y92" s="1002"/>
      <c r="Z92" s="848"/>
      <c r="AA92" s="851" t="s">
        <v>2213</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2119</v>
      </c>
      <c r="Q93" s="959"/>
      <c r="R93" s="959"/>
      <c r="S93" s="959"/>
      <c r="T93" s="845"/>
      <c r="U93" s="845" t="s">
        <v>2214</v>
      </c>
      <c r="V93" s="845"/>
      <c r="W93" s="845"/>
      <c r="X93" s="845"/>
      <c r="Y93" s="1002"/>
      <c r="Z93" s="848"/>
      <c r="AA93" s="851" t="s">
        <v>2215</v>
      </c>
      <c r="AB93" s="848"/>
      <c r="AC93" s="848"/>
      <c r="AD93" s="848"/>
    </row>
    <row customHeight="1" ht="45">
      <c r="A94" s="847"/>
      <c r="B94" s="901">
        <v>77</v>
      </c>
      <c r="C94" s="845"/>
      <c r="D94" s="969" t="s">
        <v>2210</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1473</v>
      </c>
      <c r="Q94" s="959"/>
      <c r="R94" s="959"/>
      <c r="S94" s="959"/>
      <c r="T94" s="845"/>
      <c r="U94" s="845" t="s">
        <v>2216</v>
      </c>
      <c r="V94" s="845"/>
      <c r="W94" s="845"/>
      <c r="X94" s="845"/>
      <c r="Y94" s="1002"/>
      <c r="Z94" s="848"/>
      <c r="AA94" s="851" t="s">
        <v>2217</v>
      </c>
      <c r="AB94" s="848"/>
      <c r="AC94" s="848"/>
      <c r="AD94" s="848"/>
    </row>
    <row customHeight="1" ht="99">
      <c r="A95" s="847"/>
      <c r="B95" s="901">
        <v>78</v>
      </c>
      <c r="C95" s="845" t="s">
        <v>2218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1473</v>
      </c>
      <c r="P95" s="959"/>
      <c r="Q95" s="959"/>
      <c r="R95" s="959"/>
      <c r="S95" s="959"/>
      <c r="T95" s="845" t="s">
        <v>2219</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1479</v>
      </c>
      <c r="P96" s="959"/>
      <c r="Q96" s="959"/>
      <c r="R96" s="959"/>
      <c r="S96" s="959"/>
      <c r="T96" s="845" t="s">
        <v>2220</v>
      </c>
      <c r="U96" s="845"/>
      <c r="V96" s="845"/>
      <c r="W96" s="845"/>
      <c r="X96" s="845"/>
      <c r="Y96" s="1002"/>
      <c r="Z96" s="848" t="s">
        <v>2221</v>
      </c>
      <c r="AA96" s="851"/>
      <c r="AB96" s="848"/>
      <c r="AC96" s="848"/>
      <c r="AD96" s="848"/>
    </row>
    <row customHeight="1" ht="63">
      <c r="A97" s="847"/>
      <c r="B97" s="901">
        <v>80</v>
      </c>
      <c r="C97" s="845" t="s">
        <v>2222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1491</v>
      </c>
      <c r="P97" s="959"/>
      <c r="Q97" s="959"/>
      <c r="R97" s="959"/>
      <c r="S97" s="959"/>
      <c r="T97" s="845" t="s">
        <v>2223</v>
      </c>
      <c r="U97" s="845"/>
      <c r="V97" s="845"/>
      <c r="W97" s="845"/>
      <c r="X97" s="845"/>
      <c r="Y97" s="1002"/>
      <c r="Z97" s="848" t="s">
        <v>2224</v>
      </c>
      <c r="AA97" s="851"/>
      <c r="AB97" s="848"/>
      <c r="AC97" s="848"/>
      <c r="AD97" s="848"/>
    </row>
    <row customHeight="1" ht="63">
      <c r="A98" s="847"/>
      <c r="B98" s="901">
        <v>81</v>
      </c>
      <c r="C98" s="845" t="s">
        <v>2225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1505</v>
      </c>
      <c r="P98" s="959"/>
      <c r="Q98" s="959"/>
      <c r="R98" s="959"/>
      <c r="S98" s="959"/>
      <c r="T98" s="845" t="s">
        <v>2226</v>
      </c>
      <c r="U98" s="845"/>
      <c r="V98" s="845"/>
      <c r="W98" s="845"/>
      <c r="X98" s="845"/>
      <c r="Y98" s="1002"/>
      <c r="Z98" s="848" t="s">
        <v>2224</v>
      </c>
      <c r="AA98" s="851"/>
      <c r="AB98" s="848"/>
      <c r="AC98" s="848"/>
      <c r="AD98" s="848"/>
    </row>
    <row customHeight="1" ht="90">
      <c r="A99" s="847"/>
      <c r="B99" s="901">
        <v>82</v>
      </c>
      <c r="C99" s="845" t="s">
        <v>2227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1517</v>
      </c>
      <c r="P99" s="959"/>
      <c r="Q99" s="959"/>
      <c r="R99" s="959"/>
      <c r="S99" s="959"/>
      <c r="T99" s="845" t="s">
        <v>2228</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2229</v>
      </c>
      <c r="P100" s="959"/>
      <c r="Q100" s="959"/>
      <c r="R100" s="959"/>
      <c r="S100" s="959"/>
      <c r="T100" s="845" t="s">
        <v>2230</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2231</v>
      </c>
      <c r="P101" s="959"/>
      <c r="Q101" s="959"/>
      <c r="R101" s="959"/>
      <c r="S101" s="959"/>
      <c r="T101" s="845" t="s">
        <v>2232</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2233</v>
      </c>
      <c r="D148" s="845" t="s">
        <v>1573</v>
      </c>
      <c r="E148" s="845" t="s">
        <v>1673</v>
      </c>
      <c r="F148" s="845" t="s">
        <v>2234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E71BD-814F-D3B3-8F21-0950FCAE20D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2237</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45658.54888888889</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03/3636</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430</v>
      </c>
      <c r="N15" s="303"/>
      <c r="O15" s="2276" t="s">
        <v>2238</v>
      </c>
      <c r="P15" s="2277"/>
      <c r="Q15" s="2277"/>
      <c r="R15" s="2277"/>
      <c r="S15" s="2277"/>
      <c r="T15" s="2277"/>
      <c r="U15" s="2278"/>
      <c r="V15" s="2279" t="s">
        <v>432</v>
      </c>
      <c r="W15" s="2282" t="s">
        <v>1147</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2239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2240</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242</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2241</v>
      </c>
      <c r="N35" s="2287"/>
      <c r="O35" s="2287"/>
      <c r="P35" s="2287"/>
      <c r="Q35" s="2287"/>
      <c r="R35" s="2287"/>
      <c r="S35" s="2287"/>
      <c r="T35" s="2287"/>
      <c r="U35" s="2287"/>
      <c r="V35" s="2287"/>
      <c r="W35" s="2287"/>
      <c r="X35" s="2287"/>
      <c r="AD35" s="1157">
        <v>27</v>
      </c>
    </row>
    <row customHeight="1" ht="109.19999999999999">
      <c r="H36" s="539"/>
      <c r="I36" s="1305"/>
      <c r="M36" s="2287" t="s">
        <v>2242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17964-DDCA-56A1-BB19-A8683880A6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3D25D-C479-92AB-E1C7-13B9CE47DA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61DD4-F319-B777-4DE6-344CB768D6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FBFAC-4CDC-85EA-41B5-B1437868D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DD294-749C-42DD-D771-08A7D9382D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05693-B343-5723-9CC7-E9CD11B7F71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308</v>
      </c>
      <c r="F11" s="1013" t="str">
        <f>IF(region_name="","",region_name)</f>
        <v>Ханты-Мансийский автономный округ</v>
      </c>
      <c r="G11" s="1014" t="s">
        <v>309</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310</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311</v>
      </c>
      <c r="E14" s="1012" t="s">
        <v>312</v>
      </c>
      <c r="F14" s="1013" t="str">
        <f>IF(inn="","",inn)</f>
        <v>8620018330</v>
      </c>
      <c r="G14" s="1014" t="s">
        <v>313</v>
      </c>
      <c r="H14" s="477"/>
      <c r="J14" s="457">
        <v>0</v>
      </c>
    </row>
    <row customHeight="1" ht="22.5" hidden="1">
      <c r="A15" s="459"/>
      <c r="B15" s="504"/>
      <c r="C15" s="459"/>
      <c r="D15" s="1011" t="s">
        <v>314</v>
      </c>
      <c r="E15" s="1012" t="s">
        <v>315</v>
      </c>
      <c r="F15" s="1013" t="str">
        <f>IF(kpp="","",kpp)</f>
        <v>785150001</v>
      </c>
      <c r="G15" s="1014" t="s">
        <v>316</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342</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344</v>
      </c>
      <c r="H44" s="477"/>
      <c r="J44" s="457">
        <v>22</v>
      </c>
    </row>
    <row customHeight="1" ht="23.25">
      <c r="A45" s="459"/>
      <c r="B45" s="504"/>
      <c r="C45" s="459"/>
      <c r="D45" s="442">
        <f>D44+1</f>
        <v>11</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346</v>
      </c>
      <c r="H46" s="477"/>
      <c r="J46" s="457">
        <v>23</v>
      </c>
    </row>
    <row customHeight="1" ht="24">
      <c r="A47" s="2204"/>
      <c r="B47" s="504"/>
      <c r="C47" s="494"/>
      <c r="D47" s="442" t="str">
        <f>D45&amp;".2"</f>
        <v>11.2</v>
      </c>
      <c r="E47" s="444" t="s">
        <v>347</v>
      </c>
      <c r="F47" s="492"/>
      <c r="G47" s="439" t="s">
        <v>348</v>
      </c>
      <c r="H47" s="477"/>
      <c r="J47" s="457">
        <v>23</v>
      </c>
    </row>
    <row customHeight="1" ht="24">
      <c r="A48" s="2204"/>
      <c r="B48" s="504"/>
      <c r="C48" s="494"/>
      <c r="D48" s="442" t="str">
        <f>D45&amp;".3"</f>
        <v>11.3</v>
      </c>
      <c r="E48" s="444" t="s">
        <v>349</v>
      </c>
      <c r="F48" s="492"/>
      <c r="G48" s="439" t="s">
        <v>350</v>
      </c>
      <c r="H48" s="477"/>
      <c r="J48" s="457">
        <v>23</v>
      </c>
    </row>
    <row customHeight="1" ht="24">
      <c r="A49" s="2204"/>
      <c r="B49" s="504"/>
      <c r="C49" s="494"/>
      <c r="D49" s="442" t="str">
        <f>IF(TEMPLATE_SPHERE="TKO",D45&amp;".0",D45&amp;".4")</f>
        <v>11.4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12</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A6D93-256A-7C05-FE1C-18B25D7500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5F1B4-4081-CF2A-ED17-26394D0D5C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ABBEA-8A39-D049-D20E-C5E947E4F41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38A95-6E29-95CB-C2C6-F434960C628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2243</v>
      </c>
      <c r="B1" s="2618" t="s">
        <v>2244</v>
      </c>
      <c r="C1" s="2619" t="s">
        <v>2245</v>
      </c>
      <c r="D1" s="2620"/>
      <c r="E1" s="838" t="s">
        <v>2246</v>
      </c>
    </row>
    <row customHeight="1" ht="11.25">
      <c r="A2" s="2621"/>
      <c r="B2" s="767" t="s">
        <v>26</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2010</v>
      </c>
      <c r="D5" s="2627" t="s">
        <v>2247</v>
      </c>
      <c r="E5" s="838"/>
    </row>
    <row s="1852" customFormat="1" customHeight="1" ht="11.25">
      <c r="A6" s="2628"/>
      <c r="B6" s="768" t="s">
        <v>1675</v>
      </c>
      <c r="C6" s="755"/>
      <c r="D6" s="766"/>
      <c r="E6" s="838"/>
    </row>
    <row customHeight="1" ht="11.25">
      <c r="A7" s="2629"/>
      <c r="B7" s="768" t="s">
        <v>1682</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24D26-9D74-B5EE-A0DF-6E3A8C66F9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86306-A299-37EF-C074-53C0BF980C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2B10C-304B-CFFE-989B-C0CBA7B2E21E}" mc:Ignorable="x14ac xr xr2 xr3">
  <sheetPr>
    <tabColor rgb="FFFFCC99"/>
  </sheetPr>
  <dimension ref="A1:I53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2248</v>
      </c>
      <c r="B1" s="70" t="s">
        <v>2249</v>
      </c>
      <c r="C1" s="70" t="s">
        <v>2250</v>
      </c>
      <c r="D1" s="70" t="s">
        <v>2251</v>
      </c>
      <c r="E1" s="70" t="s">
        <v>2252</v>
      </c>
      <c r="F1" s="70" t="s">
        <v>2253</v>
      </c>
      <c r="G1" s="70" t="s">
        <v>2254</v>
      </c>
      <c r="H1" s="70" t="s">
        <v>2255</v>
      </c>
      <c r="I1" s="70" t="s">
        <v>2256</v>
      </c>
    </row>
    <row customHeight="1" ht="11.25">
      <c r="A2" s="1852" t="s">
        <v>2257</v>
      </c>
      <c r="B2" s="1852" t="s">
        <v>16</v>
      </c>
      <c r="C2" s="1852" t="s">
        <v>2258</v>
      </c>
      <c r="D2" s="1852" t="s">
        <v>2259</v>
      </c>
      <c r="E2" s="1852" t="s">
        <v>2260</v>
      </c>
      <c r="F2" s="1852" t="s">
        <v>2261</v>
      </c>
      <c r="G2" s="1852" t="s">
        <v>28</v>
      </c>
      <c r="H2" s="1852" t="s">
        <v>28</v>
      </c>
      <c r="I2" s="1852" t="s">
        <v>810</v>
      </c>
    </row>
    <row customHeight="1" ht="11.25">
      <c r="A3" s="1852" t="s">
        <v>2257</v>
      </c>
      <c r="B3" s="1852" t="s">
        <v>16</v>
      </c>
      <c r="C3" s="1852" t="s">
        <v>2262</v>
      </c>
      <c r="D3" s="1852" t="s">
        <v>2263</v>
      </c>
      <c r="E3" s="1852" t="s">
        <v>2264</v>
      </c>
      <c r="F3" s="1852" t="s">
        <v>2265</v>
      </c>
      <c r="G3" s="1852" t="s">
        <v>28</v>
      </c>
      <c r="H3" s="1852" t="s">
        <v>28</v>
      </c>
      <c r="I3" s="1852" t="s">
        <v>810</v>
      </c>
    </row>
    <row customHeight="1" ht="11.25">
      <c r="A4" s="1852" t="s">
        <v>2257</v>
      </c>
      <c r="B4" s="1852" t="s">
        <v>16</v>
      </c>
      <c r="C4" s="1852" t="s">
        <v>2266</v>
      </c>
      <c r="D4" s="1852" t="s">
        <v>2267</v>
      </c>
      <c r="E4" s="1852" t="s">
        <v>2268</v>
      </c>
      <c r="F4" s="1852" t="s">
        <v>2269</v>
      </c>
      <c r="G4" s="1852" t="s">
        <v>28</v>
      </c>
      <c r="H4" s="1852" t="s">
        <v>28</v>
      </c>
      <c r="I4" s="1852" t="s">
        <v>810</v>
      </c>
    </row>
    <row customHeight="1" ht="11.25">
      <c r="A5" s="1852" t="s">
        <v>2257</v>
      </c>
      <c r="B5" s="1852" t="s">
        <v>16</v>
      </c>
      <c r="C5" s="1852" t="s">
        <v>2270</v>
      </c>
      <c r="D5" s="1852" t="s">
        <v>2271</v>
      </c>
      <c r="E5" s="1852" t="s">
        <v>2260</v>
      </c>
      <c r="F5" s="1852" t="s">
        <v>2265</v>
      </c>
      <c r="G5" s="1852" t="s">
        <v>28</v>
      </c>
      <c r="H5" s="1852" t="s">
        <v>28</v>
      </c>
      <c r="I5" s="1852" t="s">
        <v>810</v>
      </c>
    </row>
    <row customHeight="1" ht="11.25">
      <c r="A6" s="1852" t="s">
        <v>2257</v>
      </c>
      <c r="B6" s="1852" t="s">
        <v>16</v>
      </c>
      <c r="C6" s="1852" t="s">
        <v>2272</v>
      </c>
      <c r="D6" s="1852" t="s">
        <v>2273</v>
      </c>
      <c r="E6" s="1852" t="s">
        <v>2274</v>
      </c>
      <c r="F6" s="1852" t="s">
        <v>2275</v>
      </c>
      <c r="G6" s="1852" t="s">
        <v>2276</v>
      </c>
      <c r="H6" s="1852" t="s">
        <v>28</v>
      </c>
      <c r="I6" s="1852" t="s">
        <v>810</v>
      </c>
    </row>
    <row customHeight="1" ht="11.25">
      <c r="A7" s="1852" t="s">
        <v>2257</v>
      </c>
      <c r="B7" s="1852" t="s">
        <v>16</v>
      </c>
      <c r="C7" s="1852" t="s">
        <v>2277</v>
      </c>
      <c r="D7" s="1852" t="s">
        <v>2278</v>
      </c>
      <c r="E7" s="1852" t="s">
        <v>2279</v>
      </c>
      <c r="F7" s="1852" t="s">
        <v>2280</v>
      </c>
      <c r="G7" s="1852" t="s">
        <v>2281</v>
      </c>
      <c r="H7" s="1852" t="s">
        <v>28</v>
      </c>
      <c r="I7" s="1852" t="s">
        <v>810</v>
      </c>
    </row>
    <row customHeight="1" ht="11.25">
      <c r="A8" s="1852" t="s">
        <v>2257</v>
      </c>
      <c r="B8" s="1852" t="s">
        <v>16</v>
      </c>
      <c r="C8" s="1852" t="s">
        <v>2282</v>
      </c>
      <c r="D8" s="1852" t="s">
        <v>2283</v>
      </c>
      <c r="E8" s="1852" t="s">
        <v>2284</v>
      </c>
      <c r="F8" s="1852" t="s">
        <v>2285</v>
      </c>
      <c r="G8" s="1852" t="s">
        <v>28</v>
      </c>
      <c r="H8" s="1852" t="s">
        <v>28</v>
      </c>
      <c r="I8" s="1852" t="s">
        <v>810</v>
      </c>
    </row>
    <row customHeight="1" ht="11.25">
      <c r="A9" s="1852" t="s">
        <v>2257</v>
      </c>
      <c r="B9" s="1852" t="s">
        <v>16</v>
      </c>
      <c r="C9" s="1852" t="s">
        <v>2286</v>
      </c>
      <c r="D9" s="1852" t="s">
        <v>2287</v>
      </c>
      <c r="E9" s="1852" t="s">
        <v>2288</v>
      </c>
      <c r="F9" s="1852" t="s">
        <v>2289</v>
      </c>
      <c r="G9" s="1852" t="s">
        <v>2290</v>
      </c>
      <c r="H9" s="1852" t="s">
        <v>28</v>
      </c>
      <c r="I9" s="1852" t="s">
        <v>810</v>
      </c>
    </row>
    <row customHeight="1" ht="11.25">
      <c r="A10" s="1852" t="s">
        <v>2257</v>
      </c>
      <c r="B10" s="1852" t="s">
        <v>16</v>
      </c>
      <c r="C10" s="1852" t="s">
        <v>2291</v>
      </c>
      <c r="D10" s="1852" t="s">
        <v>2292</v>
      </c>
      <c r="E10" s="1852" t="s">
        <v>2293</v>
      </c>
      <c r="F10" s="1852" t="s">
        <v>2294</v>
      </c>
      <c r="G10" s="1852" t="s">
        <v>28</v>
      </c>
      <c r="H10" s="1852" t="s">
        <v>28</v>
      </c>
      <c r="I10" s="1852" t="s">
        <v>810</v>
      </c>
    </row>
    <row customHeight="1" ht="11.25">
      <c r="A11" s="1852" t="s">
        <v>2257</v>
      </c>
      <c r="B11" s="1852" t="s">
        <v>16</v>
      </c>
      <c r="C11" s="1852" t="s">
        <v>2295</v>
      </c>
      <c r="D11" s="1852" t="s">
        <v>2296</v>
      </c>
      <c r="E11" s="1852" t="s">
        <v>2297</v>
      </c>
      <c r="F11" s="1852" t="s">
        <v>2298</v>
      </c>
      <c r="G11" s="1852" t="s">
        <v>2299</v>
      </c>
      <c r="H11" s="1852" t="s">
        <v>28</v>
      </c>
      <c r="I11" s="1852" t="s">
        <v>810</v>
      </c>
    </row>
    <row customHeight="1" ht="11.25">
      <c r="A12" s="1852" t="s">
        <v>2257</v>
      </c>
      <c r="B12" s="1852" t="s">
        <v>16</v>
      </c>
      <c r="C12" s="1852" t="s">
        <v>2300</v>
      </c>
      <c r="D12" s="1852" t="s">
        <v>2301</v>
      </c>
      <c r="E12" s="1852" t="s">
        <v>2302</v>
      </c>
      <c r="F12" s="1852" t="s">
        <v>2289</v>
      </c>
      <c r="G12" s="1852" t="s">
        <v>28</v>
      </c>
      <c r="H12" s="1852" t="s">
        <v>28</v>
      </c>
      <c r="I12" s="1852" t="s">
        <v>810</v>
      </c>
    </row>
    <row customHeight="1" ht="11.25">
      <c r="A13" s="1852" t="s">
        <v>2257</v>
      </c>
      <c r="B13" s="1852" t="s">
        <v>16</v>
      </c>
      <c r="C13" s="1852" t="s">
        <v>2303</v>
      </c>
      <c r="D13" s="1852" t="s">
        <v>2304</v>
      </c>
      <c r="E13" s="1852" t="s">
        <v>2305</v>
      </c>
      <c r="F13" s="1852" t="s">
        <v>2306</v>
      </c>
      <c r="G13" s="1852" t="s">
        <v>28</v>
      </c>
      <c r="H13" s="1852" t="s">
        <v>28</v>
      </c>
      <c r="I13" s="1852" t="s">
        <v>810</v>
      </c>
    </row>
    <row customHeight="1" ht="11.25">
      <c r="A14" s="1852" t="s">
        <v>2257</v>
      </c>
      <c r="B14" s="1852" t="s">
        <v>16</v>
      </c>
      <c r="C14" s="1852" t="s">
        <v>2307</v>
      </c>
      <c r="D14" s="1852" t="s">
        <v>2304</v>
      </c>
      <c r="E14" s="1852" t="s">
        <v>2305</v>
      </c>
      <c r="F14" s="1852" t="s">
        <v>2308</v>
      </c>
      <c r="G14" s="1852" t="s">
        <v>28</v>
      </c>
      <c r="H14" s="1852" t="s">
        <v>28</v>
      </c>
      <c r="I14" s="1852" t="s">
        <v>810</v>
      </c>
    </row>
    <row customHeight="1" ht="11.25">
      <c r="A15" s="1852" t="s">
        <v>2257</v>
      </c>
      <c r="B15" s="1852" t="s">
        <v>16</v>
      </c>
      <c r="C15" s="1852" t="s">
        <v>2309</v>
      </c>
      <c r="D15" s="1852" t="s">
        <v>2310</v>
      </c>
      <c r="E15" s="1852" t="s">
        <v>2311</v>
      </c>
      <c r="F15" s="1852" t="s">
        <v>2312</v>
      </c>
      <c r="G15" s="1852" t="s">
        <v>2313</v>
      </c>
      <c r="H15" s="1852" t="s">
        <v>28</v>
      </c>
      <c r="I15" s="1852" t="s">
        <v>810</v>
      </c>
    </row>
    <row customHeight="1" ht="11.25">
      <c r="A16" s="1852" t="s">
        <v>2257</v>
      </c>
      <c r="B16" s="1852" t="s">
        <v>16</v>
      </c>
      <c r="C16" s="1852" t="s">
        <v>2314</v>
      </c>
      <c r="D16" s="1852" t="s">
        <v>2315</v>
      </c>
      <c r="E16" s="1852" t="s">
        <v>2316</v>
      </c>
      <c r="F16" s="1852" t="s">
        <v>2317</v>
      </c>
      <c r="G16" s="1852" t="s">
        <v>28</v>
      </c>
      <c r="H16" s="1852" t="s">
        <v>28</v>
      </c>
      <c r="I16" s="1852" t="s">
        <v>810</v>
      </c>
    </row>
    <row customHeight="1" ht="11.25">
      <c r="A17" s="1852" t="s">
        <v>2257</v>
      </c>
      <c r="B17" s="1852" t="s">
        <v>16</v>
      </c>
      <c r="C17" s="1852" t="s">
        <v>2318</v>
      </c>
      <c r="D17" s="1852" t="s">
        <v>2319</v>
      </c>
      <c r="E17" s="1852" t="s">
        <v>2320</v>
      </c>
      <c r="F17" s="1852" t="s">
        <v>2298</v>
      </c>
      <c r="G17" s="1852" t="s">
        <v>28</v>
      </c>
      <c r="H17" s="1852" t="s">
        <v>28</v>
      </c>
      <c r="I17" s="1852" t="s">
        <v>810</v>
      </c>
    </row>
    <row customHeight="1" ht="11.25">
      <c r="A18" s="1852" t="s">
        <v>2257</v>
      </c>
      <c r="B18" s="1852" t="s">
        <v>16</v>
      </c>
      <c r="C18" s="1852" t="s">
        <v>2321</v>
      </c>
      <c r="D18" s="1852" t="s">
        <v>2322</v>
      </c>
      <c r="E18" s="1852" t="s">
        <v>2323</v>
      </c>
      <c r="F18" s="1852" t="s">
        <v>2324</v>
      </c>
      <c r="G18" s="1852" t="s">
        <v>28</v>
      </c>
      <c r="H18" s="1852" t="s">
        <v>28</v>
      </c>
      <c r="I18" s="1852" t="s">
        <v>810</v>
      </c>
    </row>
    <row customHeight="1" ht="11.25">
      <c r="A19" s="1852" t="s">
        <v>2257</v>
      </c>
      <c r="B19" s="1852" t="s">
        <v>16</v>
      </c>
      <c r="C19" s="1852" t="s">
        <v>2325</v>
      </c>
      <c r="D19" s="1852" t="s">
        <v>2326</v>
      </c>
      <c r="E19" s="1852" t="s">
        <v>2327</v>
      </c>
      <c r="F19" s="1852" t="s">
        <v>2328</v>
      </c>
      <c r="G19" s="1852" t="s">
        <v>28</v>
      </c>
      <c r="H19" s="1852" t="s">
        <v>28</v>
      </c>
      <c r="I19" s="1852" t="s">
        <v>810</v>
      </c>
    </row>
    <row customHeight="1" ht="11.25">
      <c r="A20" s="1852" t="s">
        <v>2257</v>
      </c>
      <c r="B20" s="1852" t="s">
        <v>16</v>
      </c>
      <c r="C20" s="1852" t="s">
        <v>2329</v>
      </c>
      <c r="D20" s="1852" t="s">
        <v>2330</v>
      </c>
      <c r="E20" s="1852" t="s">
        <v>2331</v>
      </c>
      <c r="F20" s="1852" t="s">
        <v>2332</v>
      </c>
      <c r="G20" s="1852" t="s">
        <v>28</v>
      </c>
      <c r="H20" s="1852" t="s">
        <v>28</v>
      </c>
      <c r="I20" s="1852" t="s">
        <v>810</v>
      </c>
    </row>
    <row customHeight="1" ht="11.25">
      <c r="A21" s="1852" t="s">
        <v>2257</v>
      </c>
      <c r="B21" s="1852" t="s">
        <v>16</v>
      </c>
      <c r="C21" s="1852" t="s">
        <v>2333</v>
      </c>
      <c r="D21" s="1852" t="s">
        <v>2334</v>
      </c>
      <c r="E21" s="1852" t="s">
        <v>2335</v>
      </c>
      <c r="F21" s="1852" t="s">
        <v>2336</v>
      </c>
      <c r="G21" s="1852" t="s">
        <v>28</v>
      </c>
      <c r="H21" s="1852" t="s">
        <v>28</v>
      </c>
      <c r="I21" s="1852" t="s">
        <v>810</v>
      </c>
    </row>
    <row customHeight="1" ht="11.25">
      <c r="A22" s="1852" t="s">
        <v>2257</v>
      </c>
      <c r="B22" s="1852" t="s">
        <v>16</v>
      </c>
      <c r="C22" s="1852" t="s">
        <v>2337</v>
      </c>
      <c r="D22" s="1852" t="s">
        <v>2338</v>
      </c>
      <c r="E22" s="1852" t="s">
        <v>2339</v>
      </c>
      <c r="F22" s="1852" t="s">
        <v>2340</v>
      </c>
      <c r="G22" s="1852" t="s">
        <v>2341</v>
      </c>
      <c r="H22" s="1852" t="s">
        <v>28</v>
      </c>
      <c r="I22" s="1852" t="s">
        <v>810</v>
      </c>
    </row>
    <row customHeight="1" ht="11.25">
      <c r="A23" s="1852" t="s">
        <v>2257</v>
      </c>
      <c r="B23" s="1852" t="s">
        <v>16</v>
      </c>
      <c r="C23" s="1852" t="s">
        <v>2342</v>
      </c>
      <c r="D23" s="1852" t="s">
        <v>2343</v>
      </c>
      <c r="E23" s="1852" t="s">
        <v>2344</v>
      </c>
      <c r="F23" s="1852" t="s">
        <v>2345</v>
      </c>
      <c r="G23" s="1852" t="s">
        <v>28</v>
      </c>
      <c r="H23" s="1852" t="s">
        <v>28</v>
      </c>
      <c r="I23" s="1852" t="s">
        <v>810</v>
      </c>
    </row>
    <row customHeight="1" ht="11.25">
      <c r="A24" s="1852" t="s">
        <v>2257</v>
      </c>
      <c r="B24" s="1852" t="s">
        <v>16</v>
      </c>
      <c r="C24" s="1852" t="s">
        <v>2346</v>
      </c>
      <c r="D24" s="1852" t="s">
        <v>2347</v>
      </c>
      <c r="E24" s="1852" t="s">
        <v>2348</v>
      </c>
      <c r="F24" s="1852" t="s">
        <v>2285</v>
      </c>
      <c r="G24" s="1852" t="s">
        <v>2349</v>
      </c>
      <c r="H24" s="1852" t="s">
        <v>28</v>
      </c>
      <c r="I24" s="1852" t="s">
        <v>810</v>
      </c>
    </row>
    <row customHeight="1" ht="11.25">
      <c r="A25" s="1852" t="s">
        <v>2257</v>
      </c>
      <c r="B25" s="1852" t="s">
        <v>16</v>
      </c>
      <c r="C25" s="1852" t="s">
        <v>2350</v>
      </c>
      <c r="D25" s="1852" t="s">
        <v>2351</v>
      </c>
      <c r="E25" s="1852" t="s">
        <v>2352</v>
      </c>
      <c r="F25" s="1852" t="s">
        <v>2340</v>
      </c>
      <c r="G25" s="1852" t="s">
        <v>2353</v>
      </c>
      <c r="H25" s="1852" t="s">
        <v>28</v>
      </c>
      <c r="I25" s="1852" t="s">
        <v>810</v>
      </c>
    </row>
    <row customHeight="1" ht="11.25">
      <c r="A26" s="1852" t="s">
        <v>2257</v>
      </c>
      <c r="B26" s="1852" t="s">
        <v>16</v>
      </c>
      <c r="C26" s="1852" t="s">
        <v>2354</v>
      </c>
      <c r="D26" s="1852" t="s">
        <v>2355</v>
      </c>
      <c r="E26" s="1852" t="s">
        <v>2356</v>
      </c>
      <c r="F26" s="1852" t="s">
        <v>2340</v>
      </c>
      <c r="G26" s="1852" t="s">
        <v>28</v>
      </c>
      <c r="H26" s="1852" t="s">
        <v>28</v>
      </c>
      <c r="I26" s="1852" t="s">
        <v>810</v>
      </c>
    </row>
    <row customHeight="1" ht="11.25">
      <c r="A27" s="1852" t="s">
        <v>2257</v>
      </c>
      <c r="B27" s="1852" t="s">
        <v>16</v>
      </c>
      <c r="C27" s="1852" t="s">
        <v>2357</v>
      </c>
      <c r="D27" s="1852" t="s">
        <v>2358</v>
      </c>
      <c r="E27" s="1852" t="s">
        <v>2359</v>
      </c>
      <c r="F27" s="1852" t="s">
        <v>2360</v>
      </c>
      <c r="G27" s="1852" t="s">
        <v>2361</v>
      </c>
      <c r="H27" s="1852" t="s">
        <v>28</v>
      </c>
      <c r="I27" s="1852" t="s">
        <v>810</v>
      </c>
    </row>
    <row customHeight="1" ht="11.25">
      <c r="A28" s="1852" t="s">
        <v>2257</v>
      </c>
      <c r="B28" s="1852" t="s">
        <v>16</v>
      </c>
      <c r="C28" s="1852" t="s">
        <v>13</v>
      </c>
      <c r="D28" s="1852" t="s">
        <v>47</v>
      </c>
      <c r="E28" s="1852" t="s">
        <v>50</v>
      </c>
      <c r="F28" s="1852" t="s">
        <v>52</v>
      </c>
      <c r="G28" s="1852" t="s">
        <v>2362</v>
      </c>
      <c r="H28" s="1852" t="s">
        <v>28</v>
      </c>
      <c r="I28" s="1852" t="s">
        <v>810</v>
      </c>
    </row>
    <row customHeight="1" ht="11.25">
      <c r="A29" s="1852" t="s">
        <v>2257</v>
      </c>
      <c r="B29" s="1852" t="s">
        <v>16</v>
      </c>
      <c r="C29" s="1852" t="s">
        <v>2363</v>
      </c>
      <c r="D29" s="1852" t="s">
        <v>2364</v>
      </c>
      <c r="E29" s="1852" t="s">
        <v>2365</v>
      </c>
      <c r="F29" s="1852" t="s">
        <v>2340</v>
      </c>
      <c r="G29" s="1852" t="s">
        <v>28</v>
      </c>
      <c r="H29" s="1852" t="s">
        <v>28</v>
      </c>
      <c r="I29" s="1852" t="s">
        <v>810</v>
      </c>
    </row>
    <row customHeight="1" ht="11.25">
      <c r="A30" s="1852" t="s">
        <v>2257</v>
      </c>
      <c r="B30" s="1852" t="s">
        <v>16</v>
      </c>
      <c r="C30" s="1852" t="s">
        <v>2366</v>
      </c>
      <c r="D30" s="1852" t="s">
        <v>2367</v>
      </c>
      <c r="E30" s="1852" t="s">
        <v>2368</v>
      </c>
      <c r="F30" s="1852" t="s">
        <v>2369</v>
      </c>
      <c r="G30" s="1852" t="s">
        <v>28</v>
      </c>
      <c r="H30" s="1852" t="s">
        <v>28</v>
      </c>
      <c r="I30" s="1852" t="s">
        <v>810</v>
      </c>
    </row>
    <row customHeight="1" ht="11.25">
      <c r="A31" s="1852" t="s">
        <v>2257</v>
      </c>
      <c r="B31" s="1852" t="s">
        <v>16</v>
      </c>
      <c r="C31" s="1852" t="s">
        <v>2370</v>
      </c>
      <c r="D31" s="1852" t="s">
        <v>2371</v>
      </c>
      <c r="E31" s="1852" t="s">
        <v>2372</v>
      </c>
      <c r="F31" s="1852" t="s">
        <v>2373</v>
      </c>
      <c r="G31" s="1852" t="s">
        <v>28</v>
      </c>
      <c r="H31" s="1852" t="s">
        <v>28</v>
      </c>
      <c r="I31" s="1852" t="s">
        <v>810</v>
      </c>
    </row>
    <row customHeight="1" ht="11.25">
      <c r="A32" s="1852" t="s">
        <v>2257</v>
      </c>
      <c r="B32" s="1852" t="s">
        <v>16</v>
      </c>
      <c r="C32" s="1852" t="s">
        <v>2374</v>
      </c>
      <c r="D32" s="1852" t="s">
        <v>2375</v>
      </c>
      <c r="E32" s="1852" t="s">
        <v>2376</v>
      </c>
      <c r="F32" s="1852" t="s">
        <v>2377</v>
      </c>
      <c r="G32" s="1852" t="s">
        <v>28</v>
      </c>
      <c r="H32" s="1852" t="s">
        <v>28</v>
      </c>
      <c r="I32" s="1852" t="s">
        <v>810</v>
      </c>
    </row>
    <row customHeight="1" ht="11.25">
      <c r="A33" s="1852" t="s">
        <v>2257</v>
      </c>
      <c r="B33" s="1852" t="s">
        <v>16</v>
      </c>
      <c r="C33" s="1852" t="s">
        <v>2378</v>
      </c>
      <c r="D33" s="1852" t="s">
        <v>2379</v>
      </c>
      <c r="E33" s="1852" t="s">
        <v>2380</v>
      </c>
      <c r="F33" s="1852" t="s">
        <v>2381</v>
      </c>
      <c r="G33" s="1852" t="s">
        <v>2382</v>
      </c>
      <c r="H33" s="1852" t="s">
        <v>28</v>
      </c>
      <c r="I33" s="1852" t="s">
        <v>810</v>
      </c>
    </row>
    <row customHeight="1" ht="11.25">
      <c r="A34" s="1852" t="s">
        <v>2257</v>
      </c>
      <c r="B34" s="1852" t="s">
        <v>16</v>
      </c>
      <c r="C34" s="1852" t="s">
        <v>2383</v>
      </c>
      <c r="D34" s="1852" t="s">
        <v>2384</v>
      </c>
      <c r="E34" s="1852" t="s">
        <v>2385</v>
      </c>
      <c r="F34" s="1852" t="s">
        <v>2289</v>
      </c>
      <c r="G34" s="1852" t="s">
        <v>2386</v>
      </c>
      <c r="H34" s="1852" t="s">
        <v>28</v>
      </c>
      <c r="I34" s="1852" t="s">
        <v>810</v>
      </c>
    </row>
    <row customHeight="1" ht="11.25">
      <c r="A35" s="1852" t="s">
        <v>2257</v>
      </c>
      <c r="B35" s="1852" t="s">
        <v>16</v>
      </c>
      <c r="C35" s="1852" t="s">
        <v>2387</v>
      </c>
      <c r="D35" s="1852" t="s">
        <v>2388</v>
      </c>
      <c r="E35" s="1852" t="s">
        <v>2389</v>
      </c>
      <c r="F35" s="1852" t="s">
        <v>2340</v>
      </c>
      <c r="G35" s="1852" t="s">
        <v>28</v>
      </c>
      <c r="H35" s="1852" t="s">
        <v>28</v>
      </c>
      <c r="I35" s="1852" t="s">
        <v>810</v>
      </c>
    </row>
    <row customHeight="1" ht="11.25">
      <c r="A36" s="1852" t="s">
        <v>2257</v>
      </c>
      <c r="B36" s="1852" t="s">
        <v>16</v>
      </c>
      <c r="C36" s="1852" t="s">
        <v>2390</v>
      </c>
      <c r="D36" s="1852" t="s">
        <v>2391</v>
      </c>
      <c r="E36" s="1852" t="s">
        <v>2392</v>
      </c>
      <c r="F36" s="1852" t="s">
        <v>2340</v>
      </c>
      <c r="G36" s="1852" t="s">
        <v>2276</v>
      </c>
      <c r="H36" s="1852" t="s">
        <v>28</v>
      </c>
      <c r="I36" s="1852" t="s">
        <v>810</v>
      </c>
    </row>
    <row customHeight="1" ht="11.25">
      <c r="A37" s="1852" t="s">
        <v>2257</v>
      </c>
      <c r="B37" s="1852" t="s">
        <v>16</v>
      </c>
      <c r="C37" s="1852" t="s">
        <v>2393</v>
      </c>
      <c r="D37" s="1852" t="s">
        <v>2394</v>
      </c>
      <c r="E37" s="1852" t="s">
        <v>2395</v>
      </c>
      <c r="F37" s="1852" t="s">
        <v>2308</v>
      </c>
      <c r="G37" s="1852" t="s">
        <v>28</v>
      </c>
      <c r="H37" s="1852" t="s">
        <v>28</v>
      </c>
      <c r="I37" s="1852" t="s">
        <v>810</v>
      </c>
    </row>
    <row customHeight="1" ht="11.25">
      <c r="A38" s="1852" t="s">
        <v>2257</v>
      </c>
      <c r="B38" s="1852" t="s">
        <v>16</v>
      </c>
      <c r="C38" s="1852" t="s">
        <v>2396</v>
      </c>
      <c r="D38" s="1852" t="s">
        <v>2397</v>
      </c>
      <c r="E38" s="1852" t="s">
        <v>2398</v>
      </c>
      <c r="F38" s="1852" t="s">
        <v>2298</v>
      </c>
      <c r="G38" s="1852" t="s">
        <v>28</v>
      </c>
      <c r="H38" s="1852" t="s">
        <v>28</v>
      </c>
      <c r="I38" s="1852" t="s">
        <v>810</v>
      </c>
    </row>
    <row customHeight="1" ht="11.25">
      <c r="A39" s="1852" t="s">
        <v>2257</v>
      </c>
      <c r="B39" s="1852" t="s">
        <v>16</v>
      </c>
      <c r="C39" s="1852" t="s">
        <v>2399</v>
      </c>
      <c r="D39" s="1852" t="s">
        <v>2400</v>
      </c>
      <c r="E39" s="1852" t="s">
        <v>2401</v>
      </c>
      <c r="F39" s="1852" t="s">
        <v>2402</v>
      </c>
      <c r="G39" s="1852" t="s">
        <v>28</v>
      </c>
      <c r="H39" s="1852" t="s">
        <v>28</v>
      </c>
      <c r="I39" s="1852" t="s">
        <v>810</v>
      </c>
    </row>
    <row customHeight="1" ht="11.25">
      <c r="A40" s="1852" t="s">
        <v>2257</v>
      </c>
      <c r="B40" s="1852" t="s">
        <v>16</v>
      </c>
      <c r="C40" s="1852" t="s">
        <v>2403</v>
      </c>
      <c r="D40" s="1852" t="s">
        <v>2404</v>
      </c>
      <c r="E40" s="1852" t="s">
        <v>2405</v>
      </c>
      <c r="F40" s="1852" t="s">
        <v>578</v>
      </c>
      <c r="G40" s="1852" t="s">
        <v>2406</v>
      </c>
      <c r="H40" s="1852" t="s">
        <v>28</v>
      </c>
      <c r="I40" s="1852" t="s">
        <v>810</v>
      </c>
    </row>
    <row customHeight="1" ht="11.25">
      <c r="A41" s="1852" t="s">
        <v>2257</v>
      </c>
      <c r="B41" s="1852" t="s">
        <v>16</v>
      </c>
      <c r="C41" s="1852" t="s">
        <v>2407</v>
      </c>
      <c r="D41" s="1852" t="s">
        <v>2408</v>
      </c>
      <c r="E41" s="1852" t="s">
        <v>2409</v>
      </c>
      <c r="F41" s="1852" t="s">
        <v>578</v>
      </c>
      <c r="G41" s="1852" t="s">
        <v>2410</v>
      </c>
      <c r="H41" s="1852" t="s">
        <v>28</v>
      </c>
      <c r="I41" s="1852" t="s">
        <v>810</v>
      </c>
    </row>
    <row customHeight="1" ht="11.25">
      <c r="A42" s="1852" t="s">
        <v>2257</v>
      </c>
      <c r="B42" s="1852" t="s">
        <v>16</v>
      </c>
      <c r="C42" s="1852" t="s">
        <v>2411</v>
      </c>
      <c r="D42" s="1852" t="s">
        <v>2412</v>
      </c>
      <c r="E42" s="1852" t="s">
        <v>2413</v>
      </c>
      <c r="F42" s="1852" t="s">
        <v>2414</v>
      </c>
      <c r="G42" s="1852" t="s">
        <v>2415</v>
      </c>
      <c r="H42" s="1852" t="s">
        <v>28</v>
      </c>
      <c r="I42" s="1852" t="s">
        <v>810</v>
      </c>
    </row>
    <row customHeight="1" ht="11.25">
      <c r="A43" s="1852" t="s">
        <v>2257</v>
      </c>
      <c r="B43" s="1852" t="s">
        <v>16</v>
      </c>
      <c r="C43" s="1852" t="s">
        <v>2416</v>
      </c>
      <c r="D43" s="1852" t="s">
        <v>2417</v>
      </c>
      <c r="E43" s="1852" t="s">
        <v>2418</v>
      </c>
      <c r="F43" s="1852" t="s">
        <v>2419</v>
      </c>
      <c r="G43" s="1852" t="s">
        <v>28</v>
      </c>
      <c r="H43" s="1852" t="s">
        <v>28</v>
      </c>
      <c r="I43" s="1852" t="s">
        <v>810</v>
      </c>
    </row>
    <row customHeight="1" ht="11.25">
      <c r="A44" s="1852" t="s">
        <v>2257</v>
      </c>
      <c r="B44" s="1852" t="s">
        <v>16</v>
      </c>
      <c r="C44" s="1852" t="s">
        <v>2420</v>
      </c>
      <c r="D44" s="1852" t="s">
        <v>2421</v>
      </c>
      <c r="E44" s="1852" t="s">
        <v>2422</v>
      </c>
      <c r="F44" s="1852" t="s">
        <v>2414</v>
      </c>
      <c r="G44" s="1852" t="s">
        <v>2423</v>
      </c>
      <c r="H44" s="1852" t="s">
        <v>28</v>
      </c>
      <c r="I44" s="1852" t="s">
        <v>810</v>
      </c>
    </row>
    <row customHeight="1" ht="11.25">
      <c r="A45" s="1852" t="s">
        <v>2257</v>
      </c>
      <c r="B45" s="1852" t="s">
        <v>16</v>
      </c>
      <c r="C45" s="1852" t="s">
        <v>2424</v>
      </c>
      <c r="D45" s="1852" t="s">
        <v>2425</v>
      </c>
      <c r="E45" s="1852" t="s">
        <v>2426</v>
      </c>
      <c r="F45" s="1852" t="s">
        <v>2280</v>
      </c>
      <c r="G45" s="1852" t="s">
        <v>28</v>
      </c>
      <c r="H45" s="1852" t="s">
        <v>28</v>
      </c>
      <c r="I45" s="1852" t="s">
        <v>810</v>
      </c>
    </row>
    <row customHeight="1" ht="11.25">
      <c r="A46" s="1852" t="s">
        <v>2257</v>
      </c>
      <c r="B46" s="1852" t="s">
        <v>16</v>
      </c>
      <c r="C46" s="1852" t="s">
        <v>2427</v>
      </c>
      <c r="D46" s="1852" t="s">
        <v>2428</v>
      </c>
      <c r="E46" s="1852" t="s">
        <v>2429</v>
      </c>
      <c r="F46" s="1852" t="s">
        <v>2280</v>
      </c>
      <c r="G46" s="1852" t="s">
        <v>28</v>
      </c>
      <c r="H46" s="1852" t="s">
        <v>28</v>
      </c>
      <c r="I46" s="1852" t="s">
        <v>810</v>
      </c>
    </row>
    <row customHeight="1" ht="11.25">
      <c r="A47" s="1852" t="s">
        <v>2257</v>
      </c>
      <c r="B47" s="1852" t="s">
        <v>16</v>
      </c>
      <c r="C47" s="1852" t="s">
        <v>2430</v>
      </c>
      <c r="D47" s="1852" t="s">
        <v>2431</v>
      </c>
      <c r="E47" s="1852" t="s">
        <v>2432</v>
      </c>
      <c r="F47" s="1852" t="s">
        <v>2312</v>
      </c>
      <c r="G47" s="1852" t="s">
        <v>28</v>
      </c>
      <c r="H47" s="1852" t="s">
        <v>28</v>
      </c>
      <c r="I47" s="1852" t="s">
        <v>810</v>
      </c>
    </row>
    <row customHeight="1" ht="11.25">
      <c r="A48" s="1852" t="s">
        <v>2257</v>
      </c>
      <c r="B48" s="1852" t="s">
        <v>16</v>
      </c>
      <c r="C48" s="1852" t="s">
        <v>2433</v>
      </c>
      <c r="D48" s="1852" t="s">
        <v>2434</v>
      </c>
      <c r="E48" s="1852" t="s">
        <v>2435</v>
      </c>
      <c r="F48" s="1852" t="s">
        <v>2436</v>
      </c>
      <c r="G48" s="1852" t="s">
        <v>2437</v>
      </c>
      <c r="H48" s="1852" t="s">
        <v>28</v>
      </c>
      <c r="I48" s="1852" t="s">
        <v>810</v>
      </c>
    </row>
    <row customHeight="1" ht="11.25">
      <c r="A49" s="1852" t="s">
        <v>2257</v>
      </c>
      <c r="B49" s="1852" t="s">
        <v>16</v>
      </c>
      <c r="C49" s="1852" t="s">
        <v>2438</v>
      </c>
      <c r="D49" s="1852" t="s">
        <v>2439</v>
      </c>
      <c r="E49" s="1852" t="s">
        <v>2440</v>
      </c>
      <c r="F49" s="1852" t="s">
        <v>2436</v>
      </c>
      <c r="G49" s="1852" t="s">
        <v>2441</v>
      </c>
      <c r="H49" s="1852" t="s">
        <v>28</v>
      </c>
      <c r="I49" s="1852" t="s">
        <v>810</v>
      </c>
    </row>
    <row customHeight="1" ht="11.25">
      <c r="A50" s="1852" t="s">
        <v>2257</v>
      </c>
      <c r="B50" s="1852" t="s">
        <v>16</v>
      </c>
      <c r="C50" s="1852" t="s">
        <v>2442</v>
      </c>
      <c r="D50" s="1852" t="s">
        <v>2443</v>
      </c>
      <c r="E50" s="1852" t="s">
        <v>2444</v>
      </c>
      <c r="F50" s="1852" t="s">
        <v>2340</v>
      </c>
      <c r="G50" s="1852" t="s">
        <v>28</v>
      </c>
      <c r="H50" s="1852" t="s">
        <v>28</v>
      </c>
      <c r="I50" s="1852" t="s">
        <v>810</v>
      </c>
    </row>
    <row customHeight="1" ht="11.25">
      <c r="A51" s="1852" t="s">
        <v>2257</v>
      </c>
      <c r="B51" s="1852" t="s">
        <v>16</v>
      </c>
      <c r="C51" s="1852" t="s">
        <v>2445</v>
      </c>
      <c r="D51" s="1852" t="s">
        <v>2446</v>
      </c>
      <c r="E51" s="1852" t="s">
        <v>2447</v>
      </c>
      <c r="F51" s="1852" t="s">
        <v>2324</v>
      </c>
      <c r="G51" s="1852" t="s">
        <v>28</v>
      </c>
      <c r="H51" s="1852" t="s">
        <v>28</v>
      </c>
      <c r="I51" s="1852" t="s">
        <v>810</v>
      </c>
    </row>
    <row customHeight="1" ht="11.25">
      <c r="A52" s="1852" t="s">
        <v>2257</v>
      </c>
      <c r="B52" s="1852" t="s">
        <v>16</v>
      </c>
      <c r="C52" s="1852" t="s">
        <v>2448</v>
      </c>
      <c r="D52" s="1852" t="s">
        <v>2449</v>
      </c>
      <c r="E52" s="1852" t="s">
        <v>2450</v>
      </c>
      <c r="F52" s="1852" t="s">
        <v>2312</v>
      </c>
      <c r="G52" s="1852" t="s">
        <v>2451</v>
      </c>
      <c r="H52" s="1852" t="s">
        <v>28</v>
      </c>
      <c r="I52" s="1852" t="s">
        <v>810</v>
      </c>
    </row>
    <row customHeight="1" ht="11.25">
      <c r="A53" s="1852" t="s">
        <v>2257</v>
      </c>
      <c r="B53" s="1852" t="s">
        <v>16</v>
      </c>
      <c r="C53" s="1852" t="s">
        <v>2452</v>
      </c>
      <c r="D53" s="1852" t="s">
        <v>2453</v>
      </c>
      <c r="E53" s="1852" t="s">
        <v>2454</v>
      </c>
      <c r="F53" s="1852" t="s">
        <v>2265</v>
      </c>
      <c r="G53" s="1852" t="s">
        <v>28</v>
      </c>
      <c r="H53" s="1852" t="s">
        <v>28</v>
      </c>
      <c r="I53" s="1852" t="s">
        <v>810</v>
      </c>
    </row>
    <row customHeight="1" ht="11.25">
      <c r="A54" s="1852" t="s">
        <v>2257</v>
      </c>
      <c r="B54" s="1852" t="s">
        <v>16</v>
      </c>
      <c r="C54" s="1852" t="s">
        <v>2455</v>
      </c>
      <c r="D54" s="1852" t="s">
        <v>2456</v>
      </c>
      <c r="E54" s="1852" t="s">
        <v>2457</v>
      </c>
      <c r="F54" s="1852" t="s">
        <v>2458</v>
      </c>
      <c r="G54" s="1852" t="s">
        <v>28</v>
      </c>
      <c r="H54" s="1852" t="s">
        <v>28</v>
      </c>
      <c r="I54" s="1852" t="s">
        <v>810</v>
      </c>
    </row>
    <row customHeight="1" ht="11.25">
      <c r="A55" s="1852" t="s">
        <v>2257</v>
      </c>
      <c r="B55" s="1852" t="s">
        <v>16</v>
      </c>
      <c r="C55" s="1852" t="s">
        <v>2459</v>
      </c>
      <c r="D55" s="1852" t="s">
        <v>2460</v>
      </c>
      <c r="E55" s="1852" t="s">
        <v>2461</v>
      </c>
      <c r="F55" s="1852" t="s">
        <v>2298</v>
      </c>
      <c r="G55" s="1852" t="s">
        <v>2462</v>
      </c>
      <c r="H55" s="1852" t="s">
        <v>28</v>
      </c>
      <c r="I55" s="1852" t="s">
        <v>810</v>
      </c>
    </row>
    <row customHeight="1" ht="11.25">
      <c r="A56" s="1852" t="s">
        <v>2257</v>
      </c>
      <c r="B56" s="1852" t="s">
        <v>16</v>
      </c>
      <c r="C56" s="1852" t="s">
        <v>2463</v>
      </c>
      <c r="D56" s="1852" t="s">
        <v>2464</v>
      </c>
      <c r="E56" s="1852" t="s">
        <v>2465</v>
      </c>
      <c r="F56" s="1852" t="s">
        <v>2466</v>
      </c>
      <c r="G56" s="1852" t="s">
        <v>28</v>
      </c>
      <c r="H56" s="1852" t="s">
        <v>28</v>
      </c>
      <c r="I56" s="1852" t="s">
        <v>810</v>
      </c>
    </row>
    <row customHeight="1" ht="11.25">
      <c r="A57" s="1852" t="s">
        <v>2257</v>
      </c>
      <c r="B57" s="1852" t="s">
        <v>16</v>
      </c>
      <c r="C57" s="1852" t="s">
        <v>2467</v>
      </c>
      <c r="D57" s="1852" t="s">
        <v>2468</v>
      </c>
      <c r="E57" s="1852" t="s">
        <v>2469</v>
      </c>
      <c r="F57" s="1852" t="s">
        <v>2414</v>
      </c>
      <c r="G57" s="1852" t="s">
        <v>28</v>
      </c>
      <c r="H57" s="1852" t="s">
        <v>28</v>
      </c>
      <c r="I57" s="1852" t="s">
        <v>810</v>
      </c>
    </row>
    <row customHeight="1" ht="11.25">
      <c r="A58" s="1852" t="s">
        <v>2257</v>
      </c>
      <c r="B58" s="1852" t="s">
        <v>16</v>
      </c>
      <c r="C58" s="1852" t="s">
        <v>2470</v>
      </c>
      <c r="D58" s="1852" t="s">
        <v>2471</v>
      </c>
      <c r="E58" s="1852" t="s">
        <v>2472</v>
      </c>
      <c r="F58" s="1852" t="s">
        <v>2473</v>
      </c>
      <c r="G58" s="1852" t="s">
        <v>28</v>
      </c>
      <c r="H58" s="1852" t="s">
        <v>28</v>
      </c>
      <c r="I58" s="1852" t="s">
        <v>810</v>
      </c>
    </row>
    <row customHeight="1" ht="11.25">
      <c r="A59" s="1852" t="s">
        <v>2257</v>
      </c>
      <c r="B59" s="1852" t="s">
        <v>16</v>
      </c>
      <c r="C59" s="1852" t="s">
        <v>2474</v>
      </c>
      <c r="D59" s="1852" t="s">
        <v>2475</v>
      </c>
      <c r="E59" s="1852" t="s">
        <v>2476</v>
      </c>
      <c r="F59" s="1852" t="s">
        <v>2414</v>
      </c>
      <c r="G59" s="1852" t="s">
        <v>28</v>
      </c>
      <c r="H59" s="1852" t="s">
        <v>28</v>
      </c>
      <c r="I59" s="1852" t="s">
        <v>810</v>
      </c>
    </row>
    <row customHeight="1" ht="11.25">
      <c r="A60" s="1852" t="s">
        <v>2257</v>
      </c>
      <c r="B60" s="1852" t="s">
        <v>16</v>
      </c>
      <c r="C60" s="1852" t="s">
        <v>2477</v>
      </c>
      <c r="D60" s="1852" t="s">
        <v>2478</v>
      </c>
      <c r="E60" s="1852" t="s">
        <v>2479</v>
      </c>
      <c r="F60" s="1852" t="s">
        <v>2480</v>
      </c>
      <c r="G60" s="1852" t="s">
        <v>28</v>
      </c>
      <c r="H60" s="1852" t="s">
        <v>28</v>
      </c>
      <c r="I60" s="1852" t="s">
        <v>810</v>
      </c>
    </row>
    <row customHeight="1" ht="11.25">
      <c r="A61" s="1852" t="s">
        <v>2257</v>
      </c>
      <c r="B61" s="1852" t="s">
        <v>16</v>
      </c>
      <c r="C61" s="1852" t="s">
        <v>2481</v>
      </c>
      <c r="D61" s="1852" t="s">
        <v>2482</v>
      </c>
      <c r="E61" s="1852" t="s">
        <v>2483</v>
      </c>
      <c r="F61" s="1852" t="s">
        <v>2265</v>
      </c>
      <c r="G61" s="1852" t="s">
        <v>28</v>
      </c>
      <c r="H61" s="1852" t="s">
        <v>28</v>
      </c>
      <c r="I61" s="1852" t="s">
        <v>810</v>
      </c>
    </row>
    <row customHeight="1" ht="11.25">
      <c r="A62" s="1852" t="s">
        <v>2257</v>
      </c>
      <c r="B62" s="1852" t="s">
        <v>16</v>
      </c>
      <c r="C62" s="1852" t="s">
        <v>2484</v>
      </c>
      <c r="D62" s="1852" t="s">
        <v>2485</v>
      </c>
      <c r="E62" s="1852" t="s">
        <v>2486</v>
      </c>
      <c r="F62" s="1852" t="s">
        <v>2487</v>
      </c>
      <c r="G62" s="1852" t="s">
        <v>28</v>
      </c>
      <c r="H62" s="1852" t="s">
        <v>28</v>
      </c>
      <c r="I62" s="1852" t="s">
        <v>810</v>
      </c>
    </row>
    <row customHeight="1" ht="11.25">
      <c r="A63" s="1852" t="s">
        <v>2257</v>
      </c>
      <c r="B63" s="1852" t="s">
        <v>16</v>
      </c>
      <c r="C63" s="1852" t="s">
        <v>2488</v>
      </c>
      <c r="D63" s="1852" t="s">
        <v>2489</v>
      </c>
      <c r="E63" s="1852" t="s">
        <v>2490</v>
      </c>
      <c r="F63" s="1852" t="s">
        <v>2265</v>
      </c>
      <c r="G63" s="1852" t="s">
        <v>2491</v>
      </c>
      <c r="H63" s="1852" t="s">
        <v>28</v>
      </c>
      <c r="I63" s="1852" t="s">
        <v>810</v>
      </c>
    </row>
    <row customHeight="1" ht="11.25">
      <c r="A64" s="1852" t="s">
        <v>2257</v>
      </c>
      <c r="B64" s="1852" t="s">
        <v>16</v>
      </c>
      <c r="C64" s="1852" t="s">
        <v>2492</v>
      </c>
      <c r="D64" s="1852" t="s">
        <v>2493</v>
      </c>
      <c r="E64" s="1852" t="s">
        <v>2494</v>
      </c>
      <c r="F64" s="1852" t="s">
        <v>2265</v>
      </c>
      <c r="G64" s="1852" t="s">
        <v>2495</v>
      </c>
      <c r="H64" s="1852" t="s">
        <v>28</v>
      </c>
      <c r="I64" s="1852" t="s">
        <v>810</v>
      </c>
    </row>
    <row customHeight="1" ht="11.25">
      <c r="A65" s="1852" t="s">
        <v>2257</v>
      </c>
      <c r="B65" s="1852" t="s">
        <v>16</v>
      </c>
      <c r="C65" s="1852" t="s">
        <v>2496</v>
      </c>
      <c r="D65" s="1852" t="s">
        <v>2497</v>
      </c>
      <c r="E65" s="1852" t="s">
        <v>2498</v>
      </c>
      <c r="F65" s="1852" t="s">
        <v>2265</v>
      </c>
      <c r="G65" s="1852" t="s">
        <v>2491</v>
      </c>
      <c r="H65" s="1852" t="s">
        <v>28</v>
      </c>
      <c r="I65" s="1852" t="s">
        <v>810</v>
      </c>
    </row>
    <row customHeight="1" ht="11.25">
      <c r="A66" s="1852" t="s">
        <v>2257</v>
      </c>
      <c r="B66" s="1852" t="s">
        <v>16</v>
      </c>
      <c r="C66" s="1852" t="s">
        <v>2499</v>
      </c>
      <c r="D66" s="1852" t="s">
        <v>2500</v>
      </c>
      <c r="E66" s="1852" t="s">
        <v>2501</v>
      </c>
      <c r="F66" s="1852" t="s">
        <v>2324</v>
      </c>
      <c r="G66" s="1852" t="s">
        <v>28</v>
      </c>
      <c r="H66" s="1852" t="s">
        <v>28</v>
      </c>
      <c r="I66" s="1852" t="s">
        <v>810</v>
      </c>
    </row>
    <row customHeight="1" ht="11.25">
      <c r="A67" s="1852" t="s">
        <v>2257</v>
      </c>
      <c r="B67" s="1852" t="s">
        <v>16</v>
      </c>
      <c r="C67" s="1852" t="s">
        <v>2502</v>
      </c>
      <c r="D67" s="1852" t="s">
        <v>2503</v>
      </c>
      <c r="E67" s="1852" t="s">
        <v>2504</v>
      </c>
      <c r="F67" s="1852" t="s">
        <v>2285</v>
      </c>
      <c r="G67" s="1852" t="s">
        <v>2505</v>
      </c>
      <c r="H67" s="1852" t="s">
        <v>28</v>
      </c>
      <c r="I67" s="1852" t="s">
        <v>810</v>
      </c>
    </row>
    <row customHeight="1" ht="11.25">
      <c r="A68" s="1852" t="s">
        <v>2257</v>
      </c>
      <c r="B68" s="1852" t="s">
        <v>16</v>
      </c>
      <c r="C68" s="1852" t="s">
        <v>2506</v>
      </c>
      <c r="D68" s="1852" t="s">
        <v>2507</v>
      </c>
      <c r="E68" s="1852" t="s">
        <v>2508</v>
      </c>
      <c r="F68" s="1852" t="s">
        <v>2265</v>
      </c>
      <c r="G68" s="1852" t="s">
        <v>2509</v>
      </c>
      <c r="H68" s="1852" t="s">
        <v>28</v>
      </c>
      <c r="I68" s="1852" t="s">
        <v>810</v>
      </c>
    </row>
    <row customHeight="1" ht="11.25">
      <c r="A69" s="1852" t="s">
        <v>2257</v>
      </c>
      <c r="B69" s="1852" t="s">
        <v>16</v>
      </c>
      <c r="C69" s="1852" t="s">
        <v>2510</v>
      </c>
      <c r="D69" s="1852" t="s">
        <v>2511</v>
      </c>
      <c r="E69" s="1852" t="s">
        <v>2512</v>
      </c>
      <c r="F69" s="1852" t="s">
        <v>2473</v>
      </c>
      <c r="G69" s="1852" t="s">
        <v>28</v>
      </c>
      <c r="H69" s="1852" t="s">
        <v>28</v>
      </c>
      <c r="I69" s="1852" t="s">
        <v>810</v>
      </c>
    </row>
    <row customHeight="1" ht="11.25">
      <c r="A70" s="1852" t="s">
        <v>2257</v>
      </c>
      <c r="B70" s="1852" t="s">
        <v>16</v>
      </c>
      <c r="C70" s="1852" t="s">
        <v>2513</v>
      </c>
      <c r="D70" s="1852" t="s">
        <v>2514</v>
      </c>
      <c r="E70" s="1852" t="s">
        <v>2288</v>
      </c>
      <c r="F70" s="1852" t="s">
        <v>2515</v>
      </c>
      <c r="G70" s="1852" t="s">
        <v>28</v>
      </c>
      <c r="H70" s="1852" t="s">
        <v>28</v>
      </c>
      <c r="I70" s="1852" t="s">
        <v>810</v>
      </c>
    </row>
    <row customHeight="1" ht="11.25">
      <c r="A71" s="1852" t="s">
        <v>2257</v>
      </c>
      <c r="B71" s="1852" t="s">
        <v>16</v>
      </c>
      <c r="C71" s="1852" t="s">
        <v>2516</v>
      </c>
      <c r="D71" s="1852" t="s">
        <v>2517</v>
      </c>
      <c r="E71" s="1852" t="s">
        <v>2518</v>
      </c>
      <c r="F71" s="1852" t="s">
        <v>2289</v>
      </c>
      <c r="G71" s="1852" t="s">
        <v>28</v>
      </c>
      <c r="H71" s="1852" t="s">
        <v>28</v>
      </c>
      <c r="I71" s="1852" t="s">
        <v>810</v>
      </c>
    </row>
    <row customHeight="1" ht="11.25">
      <c r="A72" s="1852" t="s">
        <v>2257</v>
      </c>
      <c r="B72" s="1852" t="s">
        <v>16</v>
      </c>
      <c r="C72" s="1852" t="s">
        <v>2519</v>
      </c>
      <c r="D72" s="1852" t="s">
        <v>2520</v>
      </c>
      <c r="E72" s="1852" t="s">
        <v>2521</v>
      </c>
      <c r="F72" s="1852" t="s">
        <v>2265</v>
      </c>
      <c r="G72" s="1852" t="s">
        <v>28</v>
      </c>
      <c r="H72" s="1852" t="s">
        <v>28</v>
      </c>
      <c r="I72" s="1852" t="s">
        <v>810</v>
      </c>
    </row>
    <row customHeight="1" ht="11.25">
      <c r="A73" s="1852" t="s">
        <v>2257</v>
      </c>
      <c r="B73" s="1852" t="s">
        <v>16</v>
      </c>
      <c r="C73" s="1852" t="s">
        <v>2522</v>
      </c>
      <c r="D73" s="1852" t="s">
        <v>2523</v>
      </c>
      <c r="E73" s="1852" t="s">
        <v>2524</v>
      </c>
      <c r="F73" s="1852" t="s">
        <v>2340</v>
      </c>
      <c r="G73" s="1852" t="s">
        <v>2525</v>
      </c>
      <c r="H73" s="1852" t="s">
        <v>28</v>
      </c>
      <c r="I73" s="1852" t="s">
        <v>810</v>
      </c>
    </row>
    <row customHeight="1" ht="11.25">
      <c r="A74" s="1852" t="s">
        <v>2257</v>
      </c>
      <c r="B74" s="1852" t="s">
        <v>16</v>
      </c>
      <c r="C74" s="1852" t="s">
        <v>2526</v>
      </c>
      <c r="D74" s="1852" t="s">
        <v>2527</v>
      </c>
      <c r="E74" s="1852" t="s">
        <v>2528</v>
      </c>
      <c r="F74" s="1852" t="s">
        <v>2529</v>
      </c>
      <c r="G74" s="1852" t="s">
        <v>28</v>
      </c>
      <c r="H74" s="1852" t="s">
        <v>28</v>
      </c>
      <c r="I74" s="1852" t="s">
        <v>810</v>
      </c>
    </row>
    <row customHeight="1" ht="11.25">
      <c r="A75" s="1852" t="s">
        <v>2257</v>
      </c>
      <c r="B75" s="1852" t="s">
        <v>16</v>
      </c>
      <c r="C75" s="1852" t="s">
        <v>2530</v>
      </c>
      <c r="D75" s="1852" t="s">
        <v>2531</v>
      </c>
      <c r="E75" s="1852" t="s">
        <v>2532</v>
      </c>
      <c r="F75" s="1852" t="s">
        <v>2419</v>
      </c>
      <c r="G75" s="1852" t="s">
        <v>28</v>
      </c>
      <c r="H75" s="1852" t="s">
        <v>28</v>
      </c>
      <c r="I75" s="1852" t="s">
        <v>810</v>
      </c>
    </row>
    <row customHeight="1" ht="11.25">
      <c r="A76" s="1852" t="s">
        <v>2257</v>
      </c>
      <c r="B76" s="1852" t="s">
        <v>16</v>
      </c>
      <c r="C76" s="1852" t="s">
        <v>2533</v>
      </c>
      <c r="D76" s="1852" t="s">
        <v>2534</v>
      </c>
      <c r="E76" s="1852" t="s">
        <v>2535</v>
      </c>
      <c r="F76" s="1852" t="s">
        <v>2289</v>
      </c>
      <c r="G76" s="1852" t="s">
        <v>28</v>
      </c>
      <c r="H76" s="1852" t="s">
        <v>28</v>
      </c>
      <c r="I76" s="1852" t="s">
        <v>810</v>
      </c>
    </row>
    <row customHeight="1" ht="11.25">
      <c r="A77" s="1852" t="s">
        <v>2257</v>
      </c>
      <c r="B77" s="1852" t="s">
        <v>16</v>
      </c>
      <c r="C77" s="1852" t="s">
        <v>2536</v>
      </c>
      <c r="D77" s="1852" t="s">
        <v>2537</v>
      </c>
      <c r="E77" s="1852" t="s">
        <v>2335</v>
      </c>
      <c r="F77" s="1852" t="s">
        <v>2538</v>
      </c>
      <c r="G77" s="1852" t="s">
        <v>28</v>
      </c>
      <c r="H77" s="1852" t="s">
        <v>28</v>
      </c>
      <c r="I77" s="1852" t="s">
        <v>810</v>
      </c>
    </row>
    <row customHeight="1" ht="11.25">
      <c r="A78" s="1852" t="s">
        <v>2257</v>
      </c>
      <c r="B78" s="1852" t="s">
        <v>16</v>
      </c>
      <c r="C78" s="1852" t="s">
        <v>2539</v>
      </c>
      <c r="D78" s="1852" t="s">
        <v>2540</v>
      </c>
      <c r="E78" s="1852" t="s">
        <v>2541</v>
      </c>
      <c r="F78" s="1852" t="s">
        <v>2312</v>
      </c>
      <c r="G78" s="1852" t="s">
        <v>28</v>
      </c>
      <c r="H78" s="1852" t="s">
        <v>28</v>
      </c>
      <c r="I78" s="1852" t="s">
        <v>810</v>
      </c>
    </row>
    <row customHeight="1" ht="11.25">
      <c r="A79" s="1852" t="s">
        <v>2257</v>
      </c>
      <c r="B79" s="1852" t="s">
        <v>16</v>
      </c>
      <c r="C79" s="1852" t="s">
        <v>2542</v>
      </c>
      <c r="D79" s="1852" t="s">
        <v>2543</v>
      </c>
      <c r="E79" s="1852" t="s">
        <v>2544</v>
      </c>
      <c r="F79" s="1852" t="s">
        <v>2545</v>
      </c>
      <c r="G79" s="1852" t="s">
        <v>28</v>
      </c>
      <c r="H79" s="1852" t="s">
        <v>28</v>
      </c>
      <c r="I79" s="1852" t="s">
        <v>810</v>
      </c>
    </row>
    <row customHeight="1" ht="11.25">
      <c r="A80" s="1852" t="s">
        <v>2257</v>
      </c>
      <c r="B80" s="1852" t="s">
        <v>16</v>
      </c>
      <c r="C80" s="1852" t="s">
        <v>2546</v>
      </c>
      <c r="D80" s="1852" t="s">
        <v>2547</v>
      </c>
      <c r="E80" s="1852" t="s">
        <v>2548</v>
      </c>
      <c r="F80" s="1852" t="s">
        <v>2487</v>
      </c>
      <c r="G80" s="1852" t="s">
        <v>2549</v>
      </c>
      <c r="H80" s="1852" t="s">
        <v>28</v>
      </c>
      <c r="I80" s="1852" t="s">
        <v>810</v>
      </c>
    </row>
    <row customHeight="1" ht="11.25">
      <c r="A81" s="1852" t="s">
        <v>2257</v>
      </c>
      <c r="B81" s="1852" t="s">
        <v>16</v>
      </c>
      <c r="C81" s="1852" t="s">
        <v>2550</v>
      </c>
      <c r="D81" s="1852" t="s">
        <v>2551</v>
      </c>
      <c r="E81" s="1852" t="s">
        <v>2552</v>
      </c>
      <c r="F81" s="1852" t="s">
        <v>2553</v>
      </c>
      <c r="G81" s="1852" t="s">
        <v>2554</v>
      </c>
      <c r="H81" s="1852" t="s">
        <v>28</v>
      </c>
      <c r="I81" s="1852" t="s">
        <v>810</v>
      </c>
    </row>
    <row customHeight="1" ht="11.25">
      <c r="A82" s="1852" t="s">
        <v>2257</v>
      </c>
      <c r="B82" s="1852" t="s">
        <v>16</v>
      </c>
      <c r="C82" s="1852" t="s">
        <v>2555</v>
      </c>
      <c r="D82" s="1852" t="s">
        <v>2551</v>
      </c>
      <c r="E82" s="1852" t="s">
        <v>2552</v>
      </c>
      <c r="F82" s="1852" t="s">
        <v>2556</v>
      </c>
      <c r="G82" s="1852" t="s">
        <v>28</v>
      </c>
      <c r="H82" s="1852" t="s">
        <v>28</v>
      </c>
      <c r="I82" s="1852" t="s">
        <v>810</v>
      </c>
    </row>
    <row customHeight="1" ht="11.25">
      <c r="A83" s="1852" t="s">
        <v>2257</v>
      </c>
      <c r="B83" s="1852" t="s">
        <v>16</v>
      </c>
      <c r="C83" s="1852" t="s">
        <v>2557</v>
      </c>
      <c r="D83" s="1852" t="s">
        <v>2558</v>
      </c>
      <c r="E83" s="1852" t="s">
        <v>2260</v>
      </c>
      <c r="F83" s="1852" t="s">
        <v>2559</v>
      </c>
      <c r="G83" s="1852" t="s">
        <v>28</v>
      </c>
      <c r="H83" s="1852" t="s">
        <v>28</v>
      </c>
      <c r="I83" s="1852" t="s">
        <v>810</v>
      </c>
    </row>
    <row customHeight="1" ht="11.25">
      <c r="A84" s="1852" t="s">
        <v>2257</v>
      </c>
      <c r="B84" s="1852" t="s">
        <v>16</v>
      </c>
      <c r="C84" s="1852" t="s">
        <v>2560</v>
      </c>
      <c r="D84" s="1852" t="s">
        <v>2561</v>
      </c>
      <c r="E84" s="1852" t="s">
        <v>2260</v>
      </c>
      <c r="F84" s="1852" t="s">
        <v>2562</v>
      </c>
      <c r="G84" s="1852" t="s">
        <v>28</v>
      </c>
      <c r="H84" s="1852" t="s">
        <v>28</v>
      </c>
      <c r="I84" s="1852" t="s">
        <v>810</v>
      </c>
    </row>
    <row customHeight="1" ht="11.25">
      <c r="A85" s="1852" t="s">
        <v>2257</v>
      </c>
      <c r="B85" s="1852" t="s">
        <v>16</v>
      </c>
      <c r="C85" s="1852" t="s">
        <v>2563</v>
      </c>
      <c r="D85" s="1852" t="s">
        <v>2564</v>
      </c>
      <c r="E85" s="1852" t="s">
        <v>2260</v>
      </c>
      <c r="F85" s="1852" t="s">
        <v>2565</v>
      </c>
      <c r="G85" s="1852" t="s">
        <v>28</v>
      </c>
      <c r="H85" s="1852" t="s">
        <v>28</v>
      </c>
      <c r="I85" s="1852" t="s">
        <v>810</v>
      </c>
    </row>
    <row customHeight="1" ht="11.25">
      <c r="A86" s="1852" t="s">
        <v>2257</v>
      </c>
      <c r="B86" s="1852" t="s">
        <v>16</v>
      </c>
      <c r="C86" s="1852" t="s">
        <v>2566</v>
      </c>
      <c r="D86" s="1852" t="s">
        <v>2567</v>
      </c>
      <c r="E86" s="1852" t="s">
        <v>2260</v>
      </c>
      <c r="F86" s="1852" t="s">
        <v>2568</v>
      </c>
      <c r="G86" s="1852" t="s">
        <v>28</v>
      </c>
      <c r="H86" s="1852" t="s">
        <v>28</v>
      </c>
      <c r="I86" s="1852" t="s">
        <v>810</v>
      </c>
    </row>
    <row customHeight="1" ht="11.25">
      <c r="A87" s="1852" t="s">
        <v>2257</v>
      </c>
      <c r="B87" s="1852" t="s">
        <v>16</v>
      </c>
      <c r="C87" s="1852" t="s">
        <v>2569</v>
      </c>
      <c r="D87" s="1852" t="s">
        <v>2570</v>
      </c>
      <c r="E87" s="1852" t="s">
        <v>2260</v>
      </c>
      <c r="F87" s="1852" t="s">
        <v>2571</v>
      </c>
      <c r="G87" s="1852" t="s">
        <v>28</v>
      </c>
      <c r="H87" s="1852" t="s">
        <v>28</v>
      </c>
      <c r="I87" s="1852" t="s">
        <v>810</v>
      </c>
    </row>
    <row customHeight="1" ht="11.25">
      <c r="A88" s="1852" t="s">
        <v>2257</v>
      </c>
      <c r="B88" s="1852" t="s">
        <v>16</v>
      </c>
      <c r="C88" s="1852" t="s">
        <v>2572</v>
      </c>
      <c r="D88" s="1852" t="s">
        <v>2573</v>
      </c>
      <c r="E88" s="1852" t="s">
        <v>2260</v>
      </c>
      <c r="F88" s="1852" t="s">
        <v>2574</v>
      </c>
      <c r="G88" s="1852" t="s">
        <v>28</v>
      </c>
      <c r="H88" s="1852" t="s">
        <v>28</v>
      </c>
      <c r="I88" s="1852" t="s">
        <v>810</v>
      </c>
    </row>
    <row customHeight="1" ht="11.25">
      <c r="A89" s="1852" t="s">
        <v>2257</v>
      </c>
      <c r="B89" s="1852" t="s">
        <v>16</v>
      </c>
      <c r="C89" s="1852" t="s">
        <v>2575</v>
      </c>
      <c r="D89" s="1852" t="s">
        <v>2576</v>
      </c>
      <c r="E89" s="1852" t="s">
        <v>2260</v>
      </c>
      <c r="F89" s="1852" t="s">
        <v>2577</v>
      </c>
      <c r="G89" s="1852" t="s">
        <v>28</v>
      </c>
      <c r="H89" s="1852" t="s">
        <v>28</v>
      </c>
      <c r="I89" s="1852" t="s">
        <v>810</v>
      </c>
    </row>
    <row customHeight="1" ht="11.25">
      <c r="A90" s="1852" t="s">
        <v>2257</v>
      </c>
      <c r="B90" s="1852" t="s">
        <v>16</v>
      </c>
      <c r="C90" s="1852" t="s">
        <v>2578</v>
      </c>
      <c r="D90" s="1852" t="s">
        <v>2579</v>
      </c>
      <c r="E90" s="1852" t="s">
        <v>2260</v>
      </c>
      <c r="F90" s="1852" t="s">
        <v>2580</v>
      </c>
      <c r="G90" s="1852" t="s">
        <v>28</v>
      </c>
      <c r="H90" s="1852" t="s">
        <v>28</v>
      </c>
      <c r="I90" s="1852" t="s">
        <v>810</v>
      </c>
    </row>
    <row customHeight="1" ht="11.25">
      <c r="A91" s="1852" t="s">
        <v>2257</v>
      </c>
      <c r="B91" s="1852" t="s">
        <v>16</v>
      </c>
      <c r="C91" s="1852" t="s">
        <v>2581</v>
      </c>
      <c r="D91" s="1852" t="s">
        <v>2582</v>
      </c>
      <c r="E91" s="1852" t="s">
        <v>2260</v>
      </c>
      <c r="F91" s="1852" t="s">
        <v>2583</v>
      </c>
      <c r="G91" s="1852" t="s">
        <v>28</v>
      </c>
      <c r="H91" s="1852" t="s">
        <v>28</v>
      </c>
      <c r="I91" s="1852" t="s">
        <v>810</v>
      </c>
    </row>
    <row customHeight="1" ht="11.25">
      <c r="A92" s="1852" t="s">
        <v>2257</v>
      </c>
      <c r="B92" s="1852" t="s">
        <v>16</v>
      </c>
      <c r="C92" s="1852" t="s">
        <v>2584</v>
      </c>
      <c r="D92" s="1852" t="s">
        <v>2585</v>
      </c>
      <c r="E92" s="1852" t="s">
        <v>2260</v>
      </c>
      <c r="F92" s="1852" t="s">
        <v>2586</v>
      </c>
      <c r="G92" s="1852" t="s">
        <v>28</v>
      </c>
      <c r="H92" s="1852" t="s">
        <v>28</v>
      </c>
      <c r="I92" s="1852" t="s">
        <v>810</v>
      </c>
    </row>
    <row customHeight="1" ht="11.25">
      <c r="A93" s="1852" t="s">
        <v>2257</v>
      </c>
      <c r="B93" s="1852" t="s">
        <v>16</v>
      </c>
      <c r="C93" s="1852" t="s">
        <v>2587</v>
      </c>
      <c r="D93" s="1852" t="s">
        <v>2588</v>
      </c>
      <c r="E93" s="1852" t="s">
        <v>2260</v>
      </c>
      <c r="F93" s="1852" t="s">
        <v>2589</v>
      </c>
      <c r="G93" s="1852" t="s">
        <v>28</v>
      </c>
      <c r="H93" s="1852" t="s">
        <v>28</v>
      </c>
      <c r="I93" s="1852" t="s">
        <v>810</v>
      </c>
    </row>
    <row customHeight="1" ht="11.25">
      <c r="A94" s="1852" t="s">
        <v>2257</v>
      </c>
      <c r="B94" s="1852" t="s">
        <v>16</v>
      </c>
      <c r="C94" s="1852" t="s">
        <v>2590</v>
      </c>
      <c r="D94" s="1852" t="s">
        <v>2591</v>
      </c>
      <c r="E94" s="1852" t="s">
        <v>2592</v>
      </c>
      <c r="F94" s="1852" t="s">
        <v>2593</v>
      </c>
      <c r="G94" s="1852" t="s">
        <v>28</v>
      </c>
      <c r="H94" s="1852" t="s">
        <v>28</v>
      </c>
      <c r="I94" s="1852" t="s">
        <v>810</v>
      </c>
    </row>
    <row customHeight="1" ht="11.25">
      <c r="A95" s="1852" t="s">
        <v>2257</v>
      </c>
      <c r="B95" s="1852" t="s">
        <v>16</v>
      </c>
      <c r="C95" s="1852" t="s">
        <v>2594</v>
      </c>
      <c r="D95" s="1852" t="s">
        <v>2595</v>
      </c>
      <c r="E95" s="1852" t="s">
        <v>2592</v>
      </c>
      <c r="F95" s="1852" t="s">
        <v>2596</v>
      </c>
      <c r="G95" s="1852" t="s">
        <v>28</v>
      </c>
      <c r="H95" s="1852" t="s">
        <v>28</v>
      </c>
      <c r="I95" s="1852" t="s">
        <v>810</v>
      </c>
    </row>
    <row customHeight="1" ht="11.25">
      <c r="A96" s="1852" t="s">
        <v>2257</v>
      </c>
      <c r="B96" s="1852" t="s">
        <v>16</v>
      </c>
      <c r="C96" s="1852" t="s">
        <v>2597</v>
      </c>
      <c r="D96" s="1852" t="s">
        <v>2598</v>
      </c>
      <c r="E96" s="1852" t="s">
        <v>2592</v>
      </c>
      <c r="F96" s="1852" t="s">
        <v>2599</v>
      </c>
      <c r="G96" s="1852" t="s">
        <v>28</v>
      </c>
      <c r="H96" s="1852" t="s">
        <v>28</v>
      </c>
      <c r="I96" s="1852" t="s">
        <v>810</v>
      </c>
    </row>
    <row customHeight="1" ht="11.25">
      <c r="A97" s="1852" t="s">
        <v>2257</v>
      </c>
      <c r="B97" s="1852" t="s">
        <v>16</v>
      </c>
      <c r="C97" s="1852" t="s">
        <v>2600</v>
      </c>
      <c r="D97" s="1852" t="s">
        <v>2601</v>
      </c>
      <c r="E97" s="1852" t="s">
        <v>2592</v>
      </c>
      <c r="F97" s="1852" t="s">
        <v>2602</v>
      </c>
      <c r="G97" s="1852" t="s">
        <v>28</v>
      </c>
      <c r="H97" s="1852" t="s">
        <v>28</v>
      </c>
      <c r="I97" s="1852" t="s">
        <v>810</v>
      </c>
    </row>
    <row customHeight="1" ht="11.25">
      <c r="A98" s="1852" t="s">
        <v>2257</v>
      </c>
      <c r="B98" s="1852" t="s">
        <v>16</v>
      </c>
      <c r="C98" s="1852" t="s">
        <v>2603</v>
      </c>
      <c r="D98" s="1852" t="s">
        <v>2604</v>
      </c>
      <c r="E98" s="1852" t="s">
        <v>2605</v>
      </c>
      <c r="F98" s="1852" t="s">
        <v>2606</v>
      </c>
      <c r="G98" s="1852" t="s">
        <v>2607</v>
      </c>
      <c r="H98" s="1852" t="s">
        <v>28</v>
      </c>
      <c r="I98" s="1852" t="s">
        <v>810</v>
      </c>
    </row>
    <row customHeight="1" ht="11.25">
      <c r="A99" s="1852" t="s">
        <v>2257</v>
      </c>
      <c r="B99" s="1852" t="s">
        <v>16</v>
      </c>
      <c r="C99" s="1852" t="s">
        <v>2608</v>
      </c>
      <c r="D99" s="1852" t="s">
        <v>2609</v>
      </c>
      <c r="E99" s="1852" t="s">
        <v>2610</v>
      </c>
      <c r="F99" s="1852" t="s">
        <v>2298</v>
      </c>
      <c r="G99" s="1852" t="s">
        <v>28</v>
      </c>
      <c r="H99" s="1852" t="s">
        <v>28</v>
      </c>
      <c r="I99" s="1852" t="s">
        <v>810</v>
      </c>
    </row>
    <row customHeight="1" ht="11.25">
      <c r="A100" s="1852" t="s">
        <v>2257</v>
      </c>
      <c r="B100" s="1852" t="s">
        <v>16</v>
      </c>
      <c r="C100" s="1852" t="s">
        <v>2611</v>
      </c>
      <c r="D100" s="1852" t="s">
        <v>2612</v>
      </c>
      <c r="E100" s="1852" t="s">
        <v>2613</v>
      </c>
      <c r="F100" s="1852" t="s">
        <v>2298</v>
      </c>
      <c r="G100" s="1852" t="s">
        <v>28</v>
      </c>
      <c r="H100" s="1852" t="s">
        <v>28</v>
      </c>
      <c r="I100" s="1852" t="s">
        <v>810</v>
      </c>
    </row>
    <row customHeight="1" ht="11.25">
      <c r="A101" s="1852" t="s">
        <v>2257</v>
      </c>
      <c r="B101" s="1852" t="s">
        <v>16</v>
      </c>
      <c r="C101" s="1852" t="s">
        <v>2614</v>
      </c>
      <c r="D101" s="1852" t="s">
        <v>2615</v>
      </c>
      <c r="E101" s="1852" t="s">
        <v>2616</v>
      </c>
      <c r="F101" s="1852" t="s">
        <v>2606</v>
      </c>
      <c r="G101" s="1852" t="s">
        <v>2607</v>
      </c>
      <c r="H101" s="1852" t="s">
        <v>28</v>
      </c>
      <c r="I101" s="1852" t="s">
        <v>810</v>
      </c>
    </row>
    <row customHeight="1" ht="11.25">
      <c r="A102" s="1852" t="s">
        <v>2257</v>
      </c>
      <c r="B102" s="1852" t="s">
        <v>16</v>
      </c>
      <c r="C102" s="1852" t="s">
        <v>2617</v>
      </c>
      <c r="D102" s="1852" t="s">
        <v>2618</v>
      </c>
      <c r="E102" s="1852" t="s">
        <v>2268</v>
      </c>
      <c r="F102" s="1852" t="s">
        <v>2619</v>
      </c>
      <c r="G102" s="1852" t="s">
        <v>28</v>
      </c>
      <c r="H102" s="1852" t="s">
        <v>28</v>
      </c>
      <c r="I102" s="1852" t="s">
        <v>810</v>
      </c>
    </row>
    <row customHeight="1" ht="11.25">
      <c r="A103" s="1852" t="s">
        <v>2257</v>
      </c>
      <c r="B103" s="1852" t="s">
        <v>16</v>
      </c>
      <c r="C103" s="1852" t="s">
        <v>2620</v>
      </c>
      <c r="D103" s="1852" t="s">
        <v>2621</v>
      </c>
      <c r="E103" s="1852" t="s">
        <v>2268</v>
      </c>
      <c r="F103" s="1852" t="s">
        <v>2419</v>
      </c>
      <c r="G103" s="1852" t="s">
        <v>28</v>
      </c>
      <c r="H103" s="1852" t="s">
        <v>28</v>
      </c>
      <c r="I103" s="1852" t="s">
        <v>810</v>
      </c>
    </row>
    <row customHeight="1" ht="11.25">
      <c r="A104" s="1852" t="s">
        <v>2257</v>
      </c>
      <c r="B104" s="1852" t="s">
        <v>16</v>
      </c>
      <c r="C104" s="1852" t="s">
        <v>2622</v>
      </c>
      <c r="D104" s="1852" t="s">
        <v>2623</v>
      </c>
      <c r="E104" s="1852" t="s">
        <v>2624</v>
      </c>
      <c r="F104" s="1852" t="s">
        <v>2625</v>
      </c>
      <c r="G104" s="1852" t="s">
        <v>28</v>
      </c>
      <c r="H104" s="1852" t="s">
        <v>28</v>
      </c>
      <c r="I104" s="1852" t="s">
        <v>810</v>
      </c>
    </row>
    <row customHeight="1" ht="11.25">
      <c r="A105" s="1852" t="s">
        <v>2257</v>
      </c>
      <c r="B105" s="1852" t="s">
        <v>16</v>
      </c>
      <c r="C105" s="1852" t="s">
        <v>2626</v>
      </c>
      <c r="D105" s="1852" t="s">
        <v>2623</v>
      </c>
      <c r="E105" s="1852" t="s">
        <v>2624</v>
      </c>
      <c r="F105" s="1852" t="s">
        <v>2627</v>
      </c>
      <c r="G105" s="1852" t="s">
        <v>2628</v>
      </c>
      <c r="H105" s="1852" t="s">
        <v>28</v>
      </c>
      <c r="I105" s="1852" t="s">
        <v>810</v>
      </c>
    </row>
    <row customHeight="1" ht="11.25">
      <c r="A106" s="1852" t="s">
        <v>2257</v>
      </c>
      <c r="B106" s="1852" t="s">
        <v>16</v>
      </c>
      <c r="C106" s="1852" t="s">
        <v>2629</v>
      </c>
      <c r="D106" s="1852" t="s">
        <v>2630</v>
      </c>
      <c r="E106" s="1852" t="s">
        <v>2631</v>
      </c>
      <c r="F106" s="1852" t="s">
        <v>2298</v>
      </c>
      <c r="G106" s="1852" t="s">
        <v>2632</v>
      </c>
      <c r="H106" s="1852" t="s">
        <v>28</v>
      </c>
      <c r="I106" s="1852" t="s">
        <v>810</v>
      </c>
    </row>
    <row customHeight="1" ht="11.25">
      <c r="A107" s="1852" t="s">
        <v>2257</v>
      </c>
      <c r="B107" s="1852" t="s">
        <v>16</v>
      </c>
      <c r="C107" s="1852" t="s">
        <v>2633</v>
      </c>
      <c r="D107" s="1852" t="s">
        <v>2634</v>
      </c>
      <c r="E107" s="1852" t="s">
        <v>2635</v>
      </c>
      <c r="F107" s="1852" t="s">
        <v>2312</v>
      </c>
      <c r="G107" s="1852" t="s">
        <v>2636</v>
      </c>
      <c r="H107" s="1852" t="s">
        <v>28</v>
      </c>
      <c r="I107" s="1852" t="s">
        <v>810</v>
      </c>
    </row>
    <row customHeight="1" ht="11.25">
      <c r="A108" s="1852" t="s">
        <v>2257</v>
      </c>
      <c r="B108" s="1852" t="s">
        <v>16</v>
      </c>
      <c r="C108" s="1852" t="s">
        <v>2637</v>
      </c>
      <c r="D108" s="1852" t="s">
        <v>2638</v>
      </c>
      <c r="E108" s="1852" t="s">
        <v>2639</v>
      </c>
      <c r="F108" s="1852" t="s">
        <v>2324</v>
      </c>
      <c r="G108" s="1852" t="s">
        <v>28</v>
      </c>
      <c r="H108" s="1852" t="s">
        <v>28</v>
      </c>
      <c r="I108" s="1852" t="s">
        <v>810</v>
      </c>
    </row>
    <row customHeight="1" ht="11.25">
      <c r="A109" s="1852" t="s">
        <v>2257</v>
      </c>
      <c r="B109" s="1852" t="s">
        <v>16</v>
      </c>
      <c r="C109" s="1852" t="s">
        <v>2640</v>
      </c>
      <c r="D109" s="1852" t="s">
        <v>2641</v>
      </c>
      <c r="E109" s="1852" t="s">
        <v>2642</v>
      </c>
      <c r="F109" s="1852" t="s">
        <v>2308</v>
      </c>
      <c r="G109" s="1852" t="s">
        <v>28</v>
      </c>
      <c r="H109" s="1852" t="s">
        <v>28</v>
      </c>
      <c r="I109" s="1852" t="s">
        <v>810</v>
      </c>
    </row>
    <row customHeight="1" ht="11.25">
      <c r="A110" s="1852" t="s">
        <v>2257</v>
      </c>
      <c r="B110" s="1852" t="s">
        <v>16</v>
      </c>
      <c r="C110" s="1852" t="s">
        <v>2643</v>
      </c>
      <c r="D110" s="1852" t="s">
        <v>2644</v>
      </c>
      <c r="E110" s="1852" t="s">
        <v>2645</v>
      </c>
      <c r="F110" s="1852" t="s">
        <v>2317</v>
      </c>
      <c r="G110" s="1852" t="s">
        <v>28</v>
      </c>
      <c r="H110" s="1852" t="s">
        <v>28</v>
      </c>
      <c r="I110" s="1852" t="s">
        <v>810</v>
      </c>
    </row>
    <row customHeight="1" ht="11.25">
      <c r="A111" s="1852" t="s">
        <v>2257</v>
      </c>
      <c r="B111" s="1852" t="s">
        <v>16</v>
      </c>
      <c r="C111" s="1852" t="s">
        <v>2646</v>
      </c>
      <c r="D111" s="1852" t="s">
        <v>2647</v>
      </c>
      <c r="E111" s="1852" t="s">
        <v>2648</v>
      </c>
      <c r="F111" s="1852" t="s">
        <v>2458</v>
      </c>
      <c r="G111" s="1852" t="s">
        <v>28</v>
      </c>
      <c r="H111" s="1852" t="s">
        <v>28</v>
      </c>
      <c r="I111" s="1852" t="s">
        <v>810</v>
      </c>
    </row>
    <row customHeight="1" ht="11.25">
      <c r="A112" s="1852" t="s">
        <v>2257</v>
      </c>
      <c r="B112" s="1852" t="s">
        <v>16</v>
      </c>
      <c r="C112" s="1852" t="s">
        <v>2649</v>
      </c>
      <c r="D112" s="1852" t="s">
        <v>2650</v>
      </c>
      <c r="E112" s="1852" t="s">
        <v>2651</v>
      </c>
      <c r="F112" s="1852" t="s">
        <v>2360</v>
      </c>
      <c r="G112" s="1852" t="s">
        <v>28</v>
      </c>
      <c r="H112" s="1852" t="s">
        <v>28</v>
      </c>
      <c r="I112" s="1852" t="s">
        <v>810</v>
      </c>
    </row>
    <row customHeight="1" ht="11.25">
      <c r="A113" s="1852" t="s">
        <v>2257</v>
      </c>
      <c r="B113" s="1852" t="s">
        <v>16</v>
      </c>
      <c r="C113" s="1852" t="s">
        <v>2652</v>
      </c>
      <c r="D113" s="1852" t="s">
        <v>2653</v>
      </c>
      <c r="E113" s="1852" t="s">
        <v>2654</v>
      </c>
      <c r="F113" s="1852" t="s">
        <v>2265</v>
      </c>
      <c r="G113" s="1852" t="s">
        <v>2655</v>
      </c>
      <c r="H113" s="1852" t="s">
        <v>28</v>
      </c>
      <c r="I113" s="1852" t="s">
        <v>810</v>
      </c>
    </row>
    <row customHeight="1" ht="11.25">
      <c r="A114" s="1852" t="s">
        <v>2257</v>
      </c>
      <c r="B114" s="1852" t="s">
        <v>16</v>
      </c>
      <c r="C114" s="1852" t="s">
        <v>2656</v>
      </c>
      <c r="D114" s="1852" t="s">
        <v>2657</v>
      </c>
      <c r="E114" s="1852" t="s">
        <v>2658</v>
      </c>
      <c r="F114" s="1852" t="s">
        <v>2659</v>
      </c>
      <c r="G114" s="1852" t="s">
        <v>28</v>
      </c>
      <c r="H114" s="1852" t="s">
        <v>28</v>
      </c>
      <c r="I114" s="1852" t="s">
        <v>810</v>
      </c>
    </row>
    <row customHeight="1" ht="11.25">
      <c r="A115" s="1852" t="s">
        <v>2257</v>
      </c>
      <c r="B115" s="1852" t="s">
        <v>16</v>
      </c>
      <c r="C115" s="1852" t="s">
        <v>2660</v>
      </c>
      <c r="D115" s="1852" t="s">
        <v>2661</v>
      </c>
      <c r="E115" s="1852" t="s">
        <v>2662</v>
      </c>
      <c r="F115" s="1852" t="s">
        <v>2289</v>
      </c>
      <c r="G115" s="1852" t="s">
        <v>2663</v>
      </c>
      <c r="H115" s="1852" t="s">
        <v>28</v>
      </c>
      <c r="I115" s="1852" t="s">
        <v>810</v>
      </c>
    </row>
    <row customHeight="1" ht="11.25">
      <c r="A116" s="1852" t="s">
        <v>2257</v>
      </c>
      <c r="B116" s="1852" t="s">
        <v>16</v>
      </c>
      <c r="C116" s="1852" t="s">
        <v>2664</v>
      </c>
      <c r="D116" s="1852" t="s">
        <v>2665</v>
      </c>
      <c r="E116" s="1852" t="s">
        <v>2666</v>
      </c>
      <c r="F116" s="1852" t="s">
        <v>2466</v>
      </c>
      <c r="G116" s="1852" t="s">
        <v>28</v>
      </c>
      <c r="H116" s="1852" t="s">
        <v>28</v>
      </c>
      <c r="I116" s="1852" t="s">
        <v>810</v>
      </c>
    </row>
    <row customHeight="1" ht="11.25">
      <c r="A117" s="1852" t="s">
        <v>2257</v>
      </c>
      <c r="B117" s="1852" t="s">
        <v>16</v>
      </c>
      <c r="C117" s="1852" t="s">
        <v>2667</v>
      </c>
      <c r="D117" s="1852" t="s">
        <v>2668</v>
      </c>
      <c r="E117" s="1852" t="s">
        <v>2669</v>
      </c>
      <c r="F117" s="1852" t="s">
        <v>2414</v>
      </c>
      <c r="G117" s="1852" t="s">
        <v>28</v>
      </c>
      <c r="H117" s="1852" t="s">
        <v>28</v>
      </c>
      <c r="I117" s="1852" t="s">
        <v>810</v>
      </c>
    </row>
    <row customHeight="1" ht="11.25">
      <c r="A118" s="1852" t="s">
        <v>2257</v>
      </c>
      <c r="B118" s="1852" t="s">
        <v>16</v>
      </c>
      <c r="C118" s="1852" t="s">
        <v>2670</v>
      </c>
      <c r="D118" s="1852" t="s">
        <v>2671</v>
      </c>
      <c r="E118" s="1852" t="s">
        <v>2672</v>
      </c>
      <c r="F118" s="1852" t="s">
        <v>2289</v>
      </c>
      <c r="G118" s="1852" t="s">
        <v>2673</v>
      </c>
      <c r="H118" s="1852" t="s">
        <v>28</v>
      </c>
      <c r="I118" s="1852" t="s">
        <v>810</v>
      </c>
    </row>
    <row customHeight="1" ht="11.25">
      <c r="A119" s="1852" t="s">
        <v>2257</v>
      </c>
      <c r="B119" s="1852" t="s">
        <v>16</v>
      </c>
      <c r="C119" s="1852" t="s">
        <v>2674</v>
      </c>
      <c r="D119" s="1852" t="s">
        <v>2675</v>
      </c>
      <c r="E119" s="1852" t="s">
        <v>2676</v>
      </c>
      <c r="F119" s="1852" t="s">
        <v>2289</v>
      </c>
      <c r="G119" s="1852" t="s">
        <v>28</v>
      </c>
      <c r="H119" s="1852" t="s">
        <v>28</v>
      </c>
      <c r="I119" s="1852" t="s">
        <v>810</v>
      </c>
    </row>
    <row customHeight="1" ht="11.25">
      <c r="A120" s="1852" t="s">
        <v>2257</v>
      </c>
      <c r="B120" s="1852" t="s">
        <v>16</v>
      </c>
      <c r="C120" s="1852" t="s">
        <v>2677</v>
      </c>
      <c r="D120" s="1852" t="s">
        <v>2678</v>
      </c>
      <c r="E120" s="1852" t="s">
        <v>2679</v>
      </c>
      <c r="F120" s="1852" t="s">
        <v>2466</v>
      </c>
      <c r="G120" s="1852" t="s">
        <v>28</v>
      </c>
      <c r="H120" s="1852" t="s">
        <v>28</v>
      </c>
      <c r="I120" s="1852" t="s">
        <v>810</v>
      </c>
    </row>
    <row customHeight="1" ht="11.25">
      <c r="A121" s="1852" t="s">
        <v>2257</v>
      </c>
      <c r="B121" s="1852" t="s">
        <v>16</v>
      </c>
      <c r="C121" s="1852" t="s">
        <v>2680</v>
      </c>
      <c r="D121" s="1852" t="s">
        <v>2681</v>
      </c>
      <c r="E121" s="1852" t="s">
        <v>2682</v>
      </c>
      <c r="F121" s="1852" t="s">
        <v>2659</v>
      </c>
      <c r="G121" s="1852" t="s">
        <v>28</v>
      </c>
      <c r="H121" s="1852" t="s">
        <v>28</v>
      </c>
      <c r="I121" s="1852" t="s">
        <v>810</v>
      </c>
    </row>
    <row customHeight="1" ht="11.25">
      <c r="A122" s="1852" t="s">
        <v>2257</v>
      </c>
      <c r="B122" s="1852" t="s">
        <v>16</v>
      </c>
      <c r="C122" s="1852" t="s">
        <v>2683</v>
      </c>
      <c r="D122" s="1852" t="s">
        <v>2684</v>
      </c>
      <c r="E122" s="1852" t="s">
        <v>2685</v>
      </c>
      <c r="F122" s="1852" t="s">
        <v>2289</v>
      </c>
      <c r="G122" s="1852" t="s">
        <v>28</v>
      </c>
      <c r="H122" s="1852" t="s">
        <v>28</v>
      </c>
      <c r="I122" s="1852" t="s">
        <v>810</v>
      </c>
    </row>
    <row customHeight="1" ht="11.25">
      <c r="A123" s="1852" t="s">
        <v>2257</v>
      </c>
      <c r="B123" s="1852" t="s">
        <v>16</v>
      </c>
      <c r="C123" s="1852" t="s">
        <v>2686</v>
      </c>
      <c r="D123" s="1852" t="s">
        <v>2687</v>
      </c>
      <c r="E123" s="1852" t="s">
        <v>2688</v>
      </c>
      <c r="F123" s="1852" t="s">
        <v>2360</v>
      </c>
      <c r="G123" s="1852" t="s">
        <v>2689</v>
      </c>
      <c r="H123" s="1852" t="s">
        <v>28</v>
      </c>
      <c r="I123" s="1852" t="s">
        <v>810</v>
      </c>
    </row>
    <row customHeight="1" ht="11.25">
      <c r="A124" s="1852" t="s">
        <v>2257</v>
      </c>
      <c r="B124" s="1852" t="s">
        <v>16</v>
      </c>
      <c r="C124" s="1852" t="s">
        <v>2690</v>
      </c>
      <c r="D124" s="1852" t="s">
        <v>2691</v>
      </c>
      <c r="E124" s="1852" t="s">
        <v>2692</v>
      </c>
      <c r="F124" s="1852" t="s">
        <v>2289</v>
      </c>
      <c r="G124" s="1852" t="s">
        <v>28</v>
      </c>
      <c r="H124" s="1852" t="s">
        <v>28</v>
      </c>
      <c r="I124" s="1852" t="s">
        <v>810</v>
      </c>
    </row>
    <row customHeight="1" ht="11.25">
      <c r="A125" s="1852" t="s">
        <v>2257</v>
      </c>
      <c r="B125" s="1852" t="s">
        <v>16</v>
      </c>
      <c r="C125" s="1852" t="s">
        <v>2693</v>
      </c>
      <c r="D125" s="1852" t="s">
        <v>2694</v>
      </c>
      <c r="E125" s="1852" t="s">
        <v>2695</v>
      </c>
      <c r="F125" s="1852" t="s">
        <v>2345</v>
      </c>
      <c r="G125" s="1852" t="s">
        <v>28</v>
      </c>
      <c r="H125" s="1852" t="s">
        <v>28</v>
      </c>
      <c r="I125" s="1852" t="s">
        <v>810</v>
      </c>
    </row>
    <row customHeight="1" ht="11.25">
      <c r="A126" s="1852" t="s">
        <v>2257</v>
      </c>
      <c r="B126" s="1852" t="s">
        <v>16</v>
      </c>
      <c r="C126" s="1852" t="s">
        <v>2696</v>
      </c>
      <c r="D126" s="1852" t="s">
        <v>2697</v>
      </c>
      <c r="E126" s="1852" t="s">
        <v>2698</v>
      </c>
      <c r="F126" s="1852" t="s">
        <v>2699</v>
      </c>
      <c r="G126" s="1852" t="s">
        <v>2700</v>
      </c>
      <c r="H126" s="1852" t="s">
        <v>28</v>
      </c>
      <c r="I126" s="1852" t="s">
        <v>810</v>
      </c>
    </row>
    <row customHeight="1" ht="11.25">
      <c r="A127" s="1852" t="s">
        <v>2257</v>
      </c>
      <c r="B127" s="1852" t="s">
        <v>16</v>
      </c>
      <c r="C127" s="1852" t="s">
        <v>2701</v>
      </c>
      <c r="D127" s="1852" t="s">
        <v>2702</v>
      </c>
      <c r="E127" s="1852" t="s">
        <v>2703</v>
      </c>
      <c r="F127" s="1852" t="s">
        <v>2659</v>
      </c>
      <c r="G127" s="1852" t="s">
        <v>28</v>
      </c>
      <c r="H127" s="1852" t="s">
        <v>28</v>
      </c>
      <c r="I127" s="1852" t="s">
        <v>810</v>
      </c>
    </row>
    <row customHeight="1" ht="11.25">
      <c r="A128" s="1852" t="s">
        <v>2257</v>
      </c>
      <c r="B128" s="1852" t="s">
        <v>16</v>
      </c>
      <c r="C128" s="1852" t="s">
        <v>2704</v>
      </c>
      <c r="D128" s="1852" t="s">
        <v>2705</v>
      </c>
      <c r="E128" s="1852" t="s">
        <v>2260</v>
      </c>
      <c r="F128" s="1852" t="s">
        <v>2706</v>
      </c>
      <c r="G128" s="1852" t="s">
        <v>2707</v>
      </c>
      <c r="H128" s="1852" t="s">
        <v>28</v>
      </c>
      <c r="I128" s="1852" t="s">
        <v>810</v>
      </c>
    </row>
    <row customHeight="1" ht="11.25">
      <c r="A129" s="1852" t="s">
        <v>2257</v>
      </c>
      <c r="B129" s="1852" t="s">
        <v>16</v>
      </c>
      <c r="C129" s="1852" t="s">
        <v>2708</v>
      </c>
      <c r="D129" s="1852" t="s">
        <v>2709</v>
      </c>
      <c r="E129" s="1852" t="s">
        <v>2710</v>
      </c>
      <c r="F129" s="1852" t="s">
        <v>2711</v>
      </c>
      <c r="G129" s="1852" t="s">
        <v>2712</v>
      </c>
      <c r="H129" s="1852" t="s">
        <v>28</v>
      </c>
      <c r="I129" s="1852" t="s">
        <v>810</v>
      </c>
    </row>
    <row customHeight="1" ht="11.25">
      <c r="A130" s="1852" t="s">
        <v>2257</v>
      </c>
      <c r="B130" s="1852" t="s">
        <v>16</v>
      </c>
      <c r="C130" s="1852" t="s">
        <v>2713</v>
      </c>
      <c r="D130" s="1852" t="s">
        <v>2714</v>
      </c>
      <c r="E130" s="1852" t="s">
        <v>2715</v>
      </c>
      <c r="F130" s="1852" t="s">
        <v>2289</v>
      </c>
      <c r="G130" s="1852" t="s">
        <v>28</v>
      </c>
      <c r="H130" s="1852" t="s">
        <v>28</v>
      </c>
      <c r="I130" s="1852" t="s">
        <v>810</v>
      </c>
    </row>
    <row customHeight="1" ht="11.25">
      <c r="A131" s="1852" t="s">
        <v>2257</v>
      </c>
      <c r="B131" s="1852" t="s">
        <v>16</v>
      </c>
      <c r="C131" s="1852" t="s">
        <v>2716</v>
      </c>
      <c r="D131" s="1852" t="s">
        <v>2717</v>
      </c>
      <c r="E131" s="1852" t="s">
        <v>2718</v>
      </c>
      <c r="F131" s="1852" t="s">
        <v>2265</v>
      </c>
      <c r="G131" s="1852" t="s">
        <v>28</v>
      </c>
      <c r="H131" s="1852" t="s">
        <v>28</v>
      </c>
      <c r="I131" s="1852" t="s">
        <v>810</v>
      </c>
    </row>
    <row customHeight="1" ht="11.25">
      <c r="A132" s="1852" t="s">
        <v>2257</v>
      </c>
      <c r="B132" s="1852" t="s">
        <v>16</v>
      </c>
      <c r="C132" s="1852" t="s">
        <v>2719</v>
      </c>
      <c r="D132" s="1852" t="s">
        <v>2720</v>
      </c>
      <c r="E132" s="1852" t="s">
        <v>2721</v>
      </c>
      <c r="F132" s="1852" t="s">
        <v>2265</v>
      </c>
      <c r="G132" s="1852" t="s">
        <v>28</v>
      </c>
      <c r="H132" s="1852" t="s">
        <v>28</v>
      </c>
      <c r="I132" s="1852" t="s">
        <v>810</v>
      </c>
    </row>
    <row customHeight="1" ht="11.25">
      <c r="A133" s="1852" t="s">
        <v>2257</v>
      </c>
      <c r="B133" s="1852" t="s">
        <v>16</v>
      </c>
      <c r="C133" s="1852" t="s">
        <v>2722</v>
      </c>
      <c r="D133" s="1852" t="s">
        <v>2723</v>
      </c>
      <c r="E133" s="1852" t="s">
        <v>2724</v>
      </c>
      <c r="F133" s="1852" t="s">
        <v>2324</v>
      </c>
      <c r="G133" s="1852" t="s">
        <v>28</v>
      </c>
      <c r="H133" s="1852" t="s">
        <v>28</v>
      </c>
      <c r="I133" s="1852" t="s">
        <v>810</v>
      </c>
    </row>
    <row customHeight="1" ht="11.25">
      <c r="A134" s="1852" t="s">
        <v>2257</v>
      </c>
      <c r="B134" s="1852" t="s">
        <v>16</v>
      </c>
      <c r="C134" s="1852" t="s">
        <v>2725</v>
      </c>
      <c r="D134" s="1852" t="s">
        <v>2726</v>
      </c>
      <c r="E134" s="1852" t="s">
        <v>2293</v>
      </c>
      <c r="F134" s="1852" t="s">
        <v>2727</v>
      </c>
      <c r="G134" s="1852" t="s">
        <v>28</v>
      </c>
      <c r="H134" s="1852" t="s">
        <v>28</v>
      </c>
      <c r="I134" s="1852" t="s">
        <v>810</v>
      </c>
    </row>
    <row customHeight="1" ht="11.25">
      <c r="A135" s="1852" t="s">
        <v>2257</v>
      </c>
      <c r="B135" s="1852" t="s">
        <v>16</v>
      </c>
      <c r="C135" s="1852" t="s">
        <v>2728</v>
      </c>
      <c r="D135" s="1852" t="s">
        <v>2729</v>
      </c>
      <c r="E135" s="1852" t="s">
        <v>2730</v>
      </c>
      <c r="F135" s="1852" t="s">
        <v>2324</v>
      </c>
      <c r="G135" s="1852" t="s">
        <v>28</v>
      </c>
      <c r="H135" s="1852" t="s">
        <v>28</v>
      </c>
      <c r="I135" s="1852" t="s">
        <v>810</v>
      </c>
    </row>
    <row customHeight="1" ht="11.25">
      <c r="A136" s="1852" t="s">
        <v>2257</v>
      </c>
      <c r="B136" s="1852" t="s">
        <v>16</v>
      </c>
      <c r="C136" s="1852" t="s">
        <v>2731</v>
      </c>
      <c r="D136" s="1852" t="s">
        <v>2732</v>
      </c>
      <c r="E136" s="1852" t="s">
        <v>2733</v>
      </c>
      <c r="F136" s="1852" t="s">
        <v>2324</v>
      </c>
      <c r="G136" s="1852" t="s">
        <v>28</v>
      </c>
      <c r="H136" s="1852" t="s">
        <v>28</v>
      </c>
      <c r="I136" s="1852" t="s">
        <v>810</v>
      </c>
    </row>
    <row customHeight="1" ht="11.25">
      <c r="A137" s="1852" t="s">
        <v>2257</v>
      </c>
      <c r="B137" s="1852" t="s">
        <v>16</v>
      </c>
      <c r="C137" s="1852" t="s">
        <v>2734</v>
      </c>
      <c r="D137" s="1852" t="s">
        <v>2735</v>
      </c>
      <c r="E137" s="1852" t="s">
        <v>2736</v>
      </c>
      <c r="F137" s="1852" t="s">
        <v>2436</v>
      </c>
      <c r="G137" s="1852" t="s">
        <v>28</v>
      </c>
      <c r="H137" s="1852" t="s">
        <v>28</v>
      </c>
      <c r="I137" s="1852" t="s">
        <v>810</v>
      </c>
    </row>
    <row customHeight="1" ht="11.25">
      <c r="A138" s="1852" t="s">
        <v>2257</v>
      </c>
      <c r="B138" s="1852" t="s">
        <v>16</v>
      </c>
      <c r="C138" s="1852" t="s">
        <v>2737</v>
      </c>
      <c r="D138" s="1852" t="s">
        <v>2738</v>
      </c>
      <c r="E138" s="1852" t="s">
        <v>2739</v>
      </c>
      <c r="F138" s="1852" t="s">
        <v>2324</v>
      </c>
      <c r="G138" s="1852" t="s">
        <v>28</v>
      </c>
      <c r="H138" s="1852" t="s">
        <v>28</v>
      </c>
      <c r="I138" s="1852" t="s">
        <v>810</v>
      </c>
    </row>
    <row customHeight="1" ht="11.25">
      <c r="A139" s="1852" t="s">
        <v>2257</v>
      </c>
      <c r="B139" s="1852" t="s">
        <v>16</v>
      </c>
      <c r="C139" s="1852" t="s">
        <v>2740</v>
      </c>
      <c r="D139" s="1852" t="s">
        <v>2741</v>
      </c>
      <c r="E139" s="1852" t="s">
        <v>2742</v>
      </c>
      <c r="F139" s="1852" t="s">
        <v>2606</v>
      </c>
      <c r="G139" s="1852" t="s">
        <v>28</v>
      </c>
      <c r="H139" s="1852" t="s">
        <v>28</v>
      </c>
      <c r="I139" s="1852" t="s">
        <v>810</v>
      </c>
    </row>
    <row customHeight="1" ht="11.25">
      <c r="A140" s="1852" t="s">
        <v>2257</v>
      </c>
      <c r="B140" s="1852" t="s">
        <v>16</v>
      </c>
      <c r="C140" s="1852" t="s">
        <v>2743</v>
      </c>
      <c r="D140" s="1852" t="s">
        <v>2744</v>
      </c>
      <c r="E140" s="1852" t="s">
        <v>2745</v>
      </c>
      <c r="F140" s="1852" t="s">
        <v>2360</v>
      </c>
      <c r="G140" s="1852" t="s">
        <v>2746</v>
      </c>
      <c r="H140" s="1852" t="s">
        <v>28</v>
      </c>
      <c r="I140" s="1852" t="s">
        <v>810</v>
      </c>
    </row>
    <row customHeight="1" ht="11.25">
      <c r="A141" s="1852" t="s">
        <v>2257</v>
      </c>
      <c r="B141" s="1852" t="s">
        <v>16</v>
      </c>
      <c r="C141" s="1852" t="s">
        <v>2747</v>
      </c>
      <c r="D141" s="1852" t="s">
        <v>2748</v>
      </c>
      <c r="E141" s="1852" t="s">
        <v>2260</v>
      </c>
      <c r="F141" s="1852" t="s">
        <v>2480</v>
      </c>
      <c r="G141" s="1852" t="s">
        <v>2707</v>
      </c>
      <c r="H141" s="1852" t="s">
        <v>28</v>
      </c>
      <c r="I141" s="1852" t="s">
        <v>810</v>
      </c>
    </row>
    <row customHeight="1" ht="11.25">
      <c r="A142" s="1852" t="s">
        <v>2257</v>
      </c>
      <c r="B142" s="1852" t="s">
        <v>16</v>
      </c>
      <c r="C142" s="1852" t="s">
        <v>2749</v>
      </c>
      <c r="D142" s="1852" t="s">
        <v>2750</v>
      </c>
      <c r="E142" s="1852" t="s">
        <v>2751</v>
      </c>
      <c r="F142" s="1852" t="s">
        <v>2360</v>
      </c>
      <c r="G142" s="1852" t="s">
        <v>28</v>
      </c>
      <c r="H142" s="1852" t="s">
        <v>28</v>
      </c>
      <c r="I142" s="1852" t="s">
        <v>810</v>
      </c>
    </row>
    <row customHeight="1" ht="11.25">
      <c r="A143" s="1852" t="s">
        <v>2257</v>
      </c>
      <c r="B143" s="1852" t="s">
        <v>16</v>
      </c>
      <c r="C143" s="1852" t="s">
        <v>2752</v>
      </c>
      <c r="D143" s="1852" t="s">
        <v>2753</v>
      </c>
      <c r="E143" s="1852" t="s">
        <v>2754</v>
      </c>
      <c r="F143" s="1852" t="s">
        <v>2360</v>
      </c>
      <c r="G143" s="1852" t="s">
        <v>2755</v>
      </c>
      <c r="H143" s="1852" t="s">
        <v>28</v>
      </c>
      <c r="I143" s="1852" t="s">
        <v>810</v>
      </c>
    </row>
    <row customHeight="1" ht="11.25">
      <c r="A144" s="1852" t="s">
        <v>2257</v>
      </c>
      <c r="B144" s="1852" t="s">
        <v>16</v>
      </c>
      <c r="C144" s="1852" t="s">
        <v>2756</v>
      </c>
      <c r="D144" s="1852" t="s">
        <v>2757</v>
      </c>
      <c r="E144" s="1852" t="s">
        <v>2758</v>
      </c>
      <c r="F144" s="1852" t="s">
        <v>2360</v>
      </c>
      <c r="G144" s="1852" t="s">
        <v>28</v>
      </c>
      <c r="H144" s="1852" t="s">
        <v>28</v>
      </c>
      <c r="I144" s="1852" t="s">
        <v>810</v>
      </c>
    </row>
    <row customHeight="1" ht="11.25">
      <c r="A145" s="1852" t="s">
        <v>2257</v>
      </c>
      <c r="B145" s="1852" t="s">
        <v>16</v>
      </c>
      <c r="C145" s="1852" t="s">
        <v>2759</v>
      </c>
      <c r="D145" s="1852" t="s">
        <v>2760</v>
      </c>
      <c r="E145" s="1852" t="s">
        <v>2624</v>
      </c>
      <c r="F145" s="1852" t="s">
        <v>2761</v>
      </c>
      <c r="G145" s="1852" t="s">
        <v>28</v>
      </c>
      <c r="H145" s="1852" t="s">
        <v>28</v>
      </c>
      <c r="I145" s="1852" t="s">
        <v>810</v>
      </c>
    </row>
    <row customHeight="1" ht="11.25">
      <c r="A146" s="1852" t="s">
        <v>2257</v>
      </c>
      <c r="B146" s="1852" t="s">
        <v>16</v>
      </c>
      <c r="C146" s="1852" t="s">
        <v>2762</v>
      </c>
      <c r="D146" s="1852" t="s">
        <v>2763</v>
      </c>
      <c r="E146" s="1852" t="s">
        <v>2764</v>
      </c>
      <c r="F146" s="1852" t="s">
        <v>2360</v>
      </c>
      <c r="G146" s="1852" t="s">
        <v>28</v>
      </c>
      <c r="H146" s="1852" t="s">
        <v>28</v>
      </c>
      <c r="I146" s="1852" t="s">
        <v>810</v>
      </c>
    </row>
    <row customHeight="1" ht="11.25">
      <c r="A147" s="1852" t="s">
        <v>2257</v>
      </c>
      <c r="B147" s="1852" t="s">
        <v>16</v>
      </c>
      <c r="C147" s="1852" t="s">
        <v>2765</v>
      </c>
      <c r="D147" s="1852" t="s">
        <v>2766</v>
      </c>
      <c r="E147" s="1852" t="s">
        <v>2767</v>
      </c>
      <c r="F147" s="1852" t="s">
        <v>2336</v>
      </c>
      <c r="G147" s="1852" t="s">
        <v>28</v>
      </c>
      <c r="H147" s="1852" t="s">
        <v>28</v>
      </c>
      <c r="I147" s="1852" t="s">
        <v>810</v>
      </c>
    </row>
    <row customHeight="1" ht="11.25">
      <c r="A148" s="1852" t="s">
        <v>2257</v>
      </c>
      <c r="B148" s="1852" t="s">
        <v>16</v>
      </c>
      <c r="C148" s="1852" t="s">
        <v>2768</v>
      </c>
      <c r="D148" s="1852" t="s">
        <v>2769</v>
      </c>
      <c r="E148" s="1852" t="s">
        <v>2770</v>
      </c>
      <c r="F148" s="1852" t="s">
        <v>2324</v>
      </c>
      <c r="G148" s="1852" t="s">
        <v>2771</v>
      </c>
      <c r="H148" s="1852" t="s">
        <v>28</v>
      </c>
      <c r="I148" s="1852" t="s">
        <v>810</v>
      </c>
    </row>
    <row customHeight="1" ht="11.25">
      <c r="A149" s="1852" t="s">
        <v>2257</v>
      </c>
      <c r="B149" s="1852" t="s">
        <v>16</v>
      </c>
      <c r="C149" s="1852" t="s">
        <v>2772</v>
      </c>
      <c r="D149" s="1852" t="s">
        <v>2773</v>
      </c>
      <c r="E149" s="1852" t="s">
        <v>2774</v>
      </c>
      <c r="F149" s="1852" t="s">
        <v>2340</v>
      </c>
      <c r="G149" s="1852" t="s">
        <v>28</v>
      </c>
      <c r="H149" s="1852" t="s">
        <v>28</v>
      </c>
      <c r="I149" s="1852" t="s">
        <v>810</v>
      </c>
    </row>
    <row customHeight="1" ht="11.25">
      <c r="A150" s="1852" t="s">
        <v>2257</v>
      </c>
      <c r="B150" s="1852" t="s">
        <v>16</v>
      </c>
      <c r="C150" s="1852" t="s">
        <v>2775</v>
      </c>
      <c r="D150" s="1852" t="s">
        <v>2776</v>
      </c>
      <c r="E150" s="1852" t="s">
        <v>2777</v>
      </c>
      <c r="F150" s="1852" t="s">
        <v>2606</v>
      </c>
      <c r="G150" s="1852" t="s">
        <v>28</v>
      </c>
      <c r="H150" s="1852" t="s">
        <v>28</v>
      </c>
      <c r="I150" s="1852" t="s">
        <v>810</v>
      </c>
    </row>
    <row customHeight="1" ht="11.25">
      <c r="A151" s="1852" t="s">
        <v>2257</v>
      </c>
      <c r="B151" s="1852" t="s">
        <v>16</v>
      </c>
      <c r="C151" s="1852" t="s">
        <v>2778</v>
      </c>
      <c r="D151" s="1852" t="s">
        <v>2779</v>
      </c>
      <c r="E151" s="1852" t="s">
        <v>2780</v>
      </c>
      <c r="F151" s="1852" t="s">
        <v>2414</v>
      </c>
      <c r="G151" s="1852" t="s">
        <v>28</v>
      </c>
      <c r="H151" s="1852" t="s">
        <v>28</v>
      </c>
      <c r="I151" s="1852" t="s">
        <v>810</v>
      </c>
    </row>
    <row customHeight="1" ht="11.25">
      <c r="A152" s="1852" t="s">
        <v>2257</v>
      </c>
      <c r="B152" s="1852" t="s">
        <v>16</v>
      </c>
      <c r="C152" s="1852" t="s">
        <v>2781</v>
      </c>
      <c r="D152" s="1852" t="s">
        <v>2782</v>
      </c>
      <c r="E152" s="1852" t="s">
        <v>2783</v>
      </c>
      <c r="F152" s="1852" t="s">
        <v>2360</v>
      </c>
      <c r="G152" s="1852" t="s">
        <v>28</v>
      </c>
      <c r="H152" s="1852" t="s">
        <v>28</v>
      </c>
      <c r="I152" s="1852" t="s">
        <v>810</v>
      </c>
    </row>
    <row customHeight="1" ht="11.25">
      <c r="A153" s="1852" t="s">
        <v>2257</v>
      </c>
      <c r="B153" s="1852" t="s">
        <v>16</v>
      </c>
      <c r="C153" s="1852" t="s">
        <v>2784</v>
      </c>
      <c r="D153" s="1852" t="s">
        <v>2785</v>
      </c>
      <c r="E153" s="1852" t="s">
        <v>2786</v>
      </c>
      <c r="F153" s="1852" t="s">
        <v>2298</v>
      </c>
      <c r="G153" s="1852" t="s">
        <v>28</v>
      </c>
      <c r="H153" s="1852" t="s">
        <v>28</v>
      </c>
      <c r="I153" s="1852" t="s">
        <v>810</v>
      </c>
    </row>
    <row customHeight="1" ht="11.25">
      <c r="A154" s="1852" t="s">
        <v>2257</v>
      </c>
      <c r="B154" s="1852" t="s">
        <v>16</v>
      </c>
      <c r="C154" s="1852" t="s">
        <v>2787</v>
      </c>
      <c r="D154" s="1852" t="s">
        <v>2788</v>
      </c>
      <c r="E154" s="1852" t="s">
        <v>2789</v>
      </c>
      <c r="F154" s="1852" t="s">
        <v>2289</v>
      </c>
      <c r="G154" s="1852" t="s">
        <v>2790</v>
      </c>
      <c r="H154" s="1852" t="s">
        <v>28</v>
      </c>
      <c r="I154" s="1852" t="s">
        <v>810</v>
      </c>
    </row>
    <row customHeight="1" ht="11.25">
      <c r="A155" s="1852" t="s">
        <v>2257</v>
      </c>
      <c r="B155" s="1852" t="s">
        <v>16</v>
      </c>
      <c r="C155" s="1852" t="s">
        <v>2791</v>
      </c>
      <c r="D155" s="1852" t="s">
        <v>2792</v>
      </c>
      <c r="E155" s="1852" t="s">
        <v>2793</v>
      </c>
      <c r="F155" s="1852" t="s">
        <v>2324</v>
      </c>
      <c r="G155" s="1852" t="s">
        <v>28</v>
      </c>
      <c r="H155" s="1852" t="s">
        <v>28</v>
      </c>
      <c r="I155" s="1852" t="s">
        <v>810</v>
      </c>
    </row>
    <row customHeight="1" ht="11.25">
      <c r="A156" s="1852" t="s">
        <v>2257</v>
      </c>
      <c r="B156" s="1852" t="s">
        <v>16</v>
      </c>
      <c r="C156" s="1852" t="s">
        <v>2794</v>
      </c>
      <c r="D156" s="1852" t="s">
        <v>2795</v>
      </c>
      <c r="E156" s="1852" t="s">
        <v>2796</v>
      </c>
      <c r="F156" s="1852" t="s">
        <v>2797</v>
      </c>
      <c r="G156" s="1852" t="s">
        <v>28</v>
      </c>
      <c r="H156" s="1852" t="s">
        <v>28</v>
      </c>
      <c r="I156" s="1852" t="s">
        <v>810</v>
      </c>
    </row>
    <row customHeight="1" ht="11.25">
      <c r="A157" s="1852" t="s">
        <v>2257</v>
      </c>
      <c r="B157" s="1852" t="s">
        <v>16</v>
      </c>
      <c r="C157" s="1852" t="s">
        <v>2798</v>
      </c>
      <c r="D157" s="1852" t="s">
        <v>2799</v>
      </c>
      <c r="E157" s="1852" t="s">
        <v>2800</v>
      </c>
      <c r="F157" s="1852" t="s">
        <v>2289</v>
      </c>
      <c r="G157" s="1852" t="s">
        <v>28</v>
      </c>
      <c r="H157" s="1852" t="s">
        <v>28</v>
      </c>
      <c r="I157" s="1852" t="s">
        <v>810</v>
      </c>
    </row>
    <row customHeight="1" ht="11.25">
      <c r="A158" s="1852" t="s">
        <v>2257</v>
      </c>
      <c r="B158" s="1852" t="s">
        <v>16</v>
      </c>
      <c r="C158" s="1852" t="s">
        <v>2801</v>
      </c>
      <c r="D158" s="1852" t="s">
        <v>2802</v>
      </c>
      <c r="E158" s="1852" t="s">
        <v>2803</v>
      </c>
      <c r="F158" s="1852" t="s">
        <v>2289</v>
      </c>
      <c r="G158" s="1852" t="s">
        <v>28</v>
      </c>
      <c r="H158" s="1852" t="s">
        <v>28</v>
      </c>
      <c r="I158" s="1852" t="s">
        <v>810</v>
      </c>
    </row>
    <row customHeight="1" ht="11.25">
      <c r="A159" s="1852" t="s">
        <v>2257</v>
      </c>
      <c r="B159" s="1852" t="s">
        <v>16</v>
      </c>
      <c r="C159" s="1852" t="s">
        <v>2804</v>
      </c>
      <c r="D159" s="1852" t="s">
        <v>2805</v>
      </c>
      <c r="E159" s="1852" t="s">
        <v>2806</v>
      </c>
      <c r="F159" s="1852" t="s">
        <v>2317</v>
      </c>
      <c r="G159" s="1852" t="s">
        <v>2807</v>
      </c>
      <c r="H159" s="1852" t="s">
        <v>28</v>
      </c>
      <c r="I159" s="1852" t="s">
        <v>810</v>
      </c>
    </row>
    <row customHeight="1" ht="11.25">
      <c r="A160" s="1852" t="s">
        <v>2257</v>
      </c>
      <c r="B160" s="1852" t="s">
        <v>16</v>
      </c>
      <c r="C160" s="1852" t="s">
        <v>2808</v>
      </c>
      <c r="D160" s="1852" t="s">
        <v>2809</v>
      </c>
      <c r="E160" s="1852" t="s">
        <v>2810</v>
      </c>
      <c r="F160" s="1852" t="s">
        <v>2811</v>
      </c>
      <c r="G160" s="1852" t="s">
        <v>2812</v>
      </c>
      <c r="H160" s="1852" t="s">
        <v>28</v>
      </c>
      <c r="I160" s="1852" t="s">
        <v>810</v>
      </c>
    </row>
    <row customHeight="1" ht="11.25">
      <c r="A161" s="1852" t="s">
        <v>2257</v>
      </c>
      <c r="B161" s="1852" t="s">
        <v>16</v>
      </c>
      <c r="C161" s="1852" t="s">
        <v>2813</v>
      </c>
      <c r="D161" s="1852" t="s">
        <v>2814</v>
      </c>
      <c r="E161" s="1852" t="s">
        <v>2815</v>
      </c>
      <c r="F161" s="1852" t="s">
        <v>2289</v>
      </c>
      <c r="G161" s="1852" t="s">
        <v>28</v>
      </c>
      <c r="H161" s="1852" t="s">
        <v>28</v>
      </c>
      <c r="I161" s="1852" t="s">
        <v>810</v>
      </c>
    </row>
    <row customHeight="1" ht="11.25">
      <c r="A162" s="1852" t="s">
        <v>2257</v>
      </c>
      <c r="B162" s="1852" t="s">
        <v>16</v>
      </c>
      <c r="C162" s="1852" t="s">
        <v>2816</v>
      </c>
      <c r="D162" s="1852" t="s">
        <v>2817</v>
      </c>
      <c r="E162" s="1852" t="s">
        <v>2818</v>
      </c>
      <c r="F162" s="1852" t="s">
        <v>2659</v>
      </c>
      <c r="G162" s="1852" t="s">
        <v>2819</v>
      </c>
      <c r="H162" s="1852" t="s">
        <v>28</v>
      </c>
      <c r="I162" s="1852" t="s">
        <v>810</v>
      </c>
    </row>
    <row customHeight="1" ht="11.25">
      <c r="A163" s="1852" t="s">
        <v>2257</v>
      </c>
      <c r="B163" s="1852" t="s">
        <v>16</v>
      </c>
      <c r="C163" s="1852" t="s">
        <v>2820</v>
      </c>
      <c r="D163" s="1852" t="s">
        <v>2821</v>
      </c>
      <c r="E163" s="1852" t="s">
        <v>2822</v>
      </c>
      <c r="F163" s="1852" t="s">
        <v>2458</v>
      </c>
      <c r="G163" s="1852" t="s">
        <v>28</v>
      </c>
      <c r="H163" s="1852" t="s">
        <v>28</v>
      </c>
      <c r="I163" s="1852" t="s">
        <v>810</v>
      </c>
    </row>
    <row customHeight="1" ht="11.25">
      <c r="A164" s="1852" t="s">
        <v>2257</v>
      </c>
      <c r="B164" s="1852" t="s">
        <v>16</v>
      </c>
      <c r="C164" s="1852" t="s">
        <v>2823</v>
      </c>
      <c r="D164" s="1852" t="s">
        <v>2824</v>
      </c>
      <c r="E164" s="1852" t="s">
        <v>2825</v>
      </c>
      <c r="F164" s="1852" t="s">
        <v>2826</v>
      </c>
      <c r="G164" s="1852" t="s">
        <v>28</v>
      </c>
      <c r="H164" s="1852" t="s">
        <v>28</v>
      </c>
      <c r="I164" s="1852" t="s">
        <v>810</v>
      </c>
    </row>
    <row customHeight="1" ht="11.25">
      <c r="A165" s="1852" t="s">
        <v>2257</v>
      </c>
      <c r="B165" s="1852" t="s">
        <v>16</v>
      </c>
      <c r="C165" s="1852" t="s">
        <v>28</v>
      </c>
      <c r="D165" s="1852" t="s">
        <v>2827</v>
      </c>
      <c r="E165" s="1852" t="s">
        <v>2828</v>
      </c>
      <c r="F165" s="1852" t="s">
        <v>2340</v>
      </c>
      <c r="G165" s="1852" t="s">
        <v>28</v>
      </c>
      <c r="H165" s="1852" t="s">
        <v>28</v>
      </c>
      <c r="I165" s="1852" t="s">
        <v>810</v>
      </c>
    </row>
    <row customHeight="1" ht="11.25">
      <c r="A166" s="1852" t="s">
        <v>2257</v>
      </c>
      <c r="B166" s="1852" t="s">
        <v>16</v>
      </c>
      <c r="C166" s="1852" t="s">
        <v>2829</v>
      </c>
      <c r="D166" s="1852" t="s">
        <v>2830</v>
      </c>
      <c r="E166" s="1852" t="s">
        <v>2831</v>
      </c>
      <c r="F166" s="1852" t="s">
        <v>2289</v>
      </c>
      <c r="G166" s="1852" t="s">
        <v>28</v>
      </c>
      <c r="H166" s="1852" t="s">
        <v>28</v>
      </c>
      <c r="I166" s="1852" t="s">
        <v>810</v>
      </c>
    </row>
    <row customHeight="1" ht="11.25">
      <c r="A167" s="1852" t="s">
        <v>2257</v>
      </c>
      <c r="B167" s="1852" t="s">
        <v>16</v>
      </c>
      <c r="C167" s="1852" t="s">
        <v>2832</v>
      </c>
      <c r="D167" s="1852" t="s">
        <v>2833</v>
      </c>
      <c r="E167" s="1852" t="s">
        <v>2834</v>
      </c>
      <c r="F167" s="1852" t="s">
        <v>2265</v>
      </c>
      <c r="G167" s="1852" t="s">
        <v>28</v>
      </c>
      <c r="H167" s="1852" t="s">
        <v>28</v>
      </c>
      <c r="I167" s="1852" t="s">
        <v>810</v>
      </c>
    </row>
    <row customHeight="1" ht="11.25">
      <c r="A168" s="1852" t="s">
        <v>2257</v>
      </c>
      <c r="B168" s="1852" t="s">
        <v>16</v>
      </c>
      <c r="C168" s="1852" t="s">
        <v>2835</v>
      </c>
      <c r="D168" s="1852" t="s">
        <v>2836</v>
      </c>
      <c r="E168" s="1852" t="s">
        <v>2376</v>
      </c>
      <c r="F168" s="1852" t="s">
        <v>2837</v>
      </c>
      <c r="G168" s="1852" t="s">
        <v>28</v>
      </c>
      <c r="H168" s="1852" t="s">
        <v>28</v>
      </c>
      <c r="I168" s="1852" t="s">
        <v>810</v>
      </c>
    </row>
    <row customHeight="1" ht="11.25">
      <c r="A169" s="1852" t="s">
        <v>2257</v>
      </c>
      <c r="B169" s="1852" t="s">
        <v>16</v>
      </c>
      <c r="C169" s="1852" t="s">
        <v>2838</v>
      </c>
      <c r="D169" s="1852" t="s">
        <v>2839</v>
      </c>
      <c r="E169" s="1852" t="s">
        <v>2840</v>
      </c>
      <c r="F169" s="1852" t="s">
        <v>2289</v>
      </c>
      <c r="G169" s="1852" t="s">
        <v>28</v>
      </c>
      <c r="H169" s="1852" t="s">
        <v>28</v>
      </c>
      <c r="I169" s="1852" t="s">
        <v>810</v>
      </c>
    </row>
    <row customHeight="1" ht="11.25">
      <c r="A170" s="1852" t="s">
        <v>2257</v>
      </c>
      <c r="B170" s="1852" t="s">
        <v>16</v>
      </c>
      <c r="C170" s="1852" t="s">
        <v>2841</v>
      </c>
      <c r="D170" s="1852" t="s">
        <v>2842</v>
      </c>
      <c r="E170" s="1852" t="s">
        <v>2260</v>
      </c>
      <c r="F170" s="1852" t="s">
        <v>2843</v>
      </c>
      <c r="G170" s="1852" t="s">
        <v>28</v>
      </c>
      <c r="H170" s="1852" t="s">
        <v>28</v>
      </c>
      <c r="I170" s="1852" t="s">
        <v>810</v>
      </c>
    </row>
    <row customHeight="1" ht="11.25">
      <c r="A171" s="1852" t="s">
        <v>2257</v>
      </c>
      <c r="B171" s="1852" t="s">
        <v>16</v>
      </c>
      <c r="C171" s="1852" t="s">
        <v>2844</v>
      </c>
      <c r="D171" s="1852" t="s">
        <v>2845</v>
      </c>
      <c r="E171" s="1852" t="s">
        <v>2592</v>
      </c>
      <c r="F171" s="1852" t="s">
        <v>2846</v>
      </c>
      <c r="G171" s="1852" t="s">
        <v>28</v>
      </c>
      <c r="H171" s="1852" t="s">
        <v>28</v>
      </c>
      <c r="I171" s="1852" t="s">
        <v>810</v>
      </c>
    </row>
    <row customHeight="1" ht="11.25">
      <c r="A172" s="1852" t="s">
        <v>2257</v>
      </c>
      <c r="B172" s="1852" t="s">
        <v>16</v>
      </c>
      <c r="C172" s="1852" t="s">
        <v>2847</v>
      </c>
      <c r="D172" s="1852" t="s">
        <v>2848</v>
      </c>
      <c r="E172" s="1852" t="s">
        <v>2532</v>
      </c>
      <c r="F172" s="1852" t="s">
        <v>2619</v>
      </c>
      <c r="G172" s="1852" t="s">
        <v>28</v>
      </c>
      <c r="H172" s="1852" t="s">
        <v>28</v>
      </c>
      <c r="I172" s="1852" t="s">
        <v>810</v>
      </c>
    </row>
    <row customHeight="1" ht="11.25">
      <c r="A173" s="1852" t="s">
        <v>2257</v>
      </c>
      <c r="B173" s="1852" t="s">
        <v>16</v>
      </c>
      <c r="C173" s="1852" t="s">
        <v>2849</v>
      </c>
      <c r="D173" s="1852" t="s">
        <v>2850</v>
      </c>
      <c r="E173" s="1852" t="s">
        <v>2532</v>
      </c>
      <c r="F173" s="1852" t="s">
        <v>2851</v>
      </c>
      <c r="G173" s="1852" t="s">
        <v>28</v>
      </c>
      <c r="H173" s="1852" t="s">
        <v>28</v>
      </c>
      <c r="I173" s="1852" t="s">
        <v>810</v>
      </c>
    </row>
    <row customHeight="1" ht="11.25">
      <c r="A174" s="1852" t="s">
        <v>2257</v>
      </c>
      <c r="B174" s="1852" t="s">
        <v>16</v>
      </c>
      <c r="C174" s="1852" t="s">
        <v>2852</v>
      </c>
      <c r="D174" s="1852" t="s">
        <v>2853</v>
      </c>
      <c r="E174" s="1852" t="s">
        <v>2320</v>
      </c>
      <c r="F174" s="1852" t="s">
        <v>2854</v>
      </c>
      <c r="G174" s="1852" t="s">
        <v>28</v>
      </c>
      <c r="H174" s="1852" t="s">
        <v>28</v>
      </c>
      <c r="I174" s="1852" t="s">
        <v>810</v>
      </c>
    </row>
    <row customHeight="1" ht="11.25">
      <c r="A175" s="1852" t="s">
        <v>2257</v>
      </c>
      <c r="B175" s="1852" t="s">
        <v>16</v>
      </c>
      <c r="C175" s="1852" t="s">
        <v>2855</v>
      </c>
      <c r="D175" s="1852" t="s">
        <v>2856</v>
      </c>
      <c r="E175" s="1852" t="s">
        <v>2320</v>
      </c>
      <c r="F175" s="1852" t="s">
        <v>2857</v>
      </c>
      <c r="G175" s="1852" t="s">
        <v>28</v>
      </c>
      <c r="H175" s="1852" t="s">
        <v>28</v>
      </c>
      <c r="I175" s="1852" t="s">
        <v>810</v>
      </c>
    </row>
    <row customHeight="1" ht="11.25">
      <c r="A176" s="1852" t="s">
        <v>2257</v>
      </c>
      <c r="B176" s="1852" t="s">
        <v>16</v>
      </c>
      <c r="C176" s="1852" t="s">
        <v>2858</v>
      </c>
      <c r="D176" s="1852" t="s">
        <v>2859</v>
      </c>
      <c r="E176" s="1852" t="s">
        <v>2320</v>
      </c>
      <c r="F176" s="1852" t="s">
        <v>2860</v>
      </c>
      <c r="G176" s="1852" t="s">
        <v>28</v>
      </c>
      <c r="H176" s="1852" t="s">
        <v>28</v>
      </c>
      <c r="I176" s="1852" t="s">
        <v>810</v>
      </c>
    </row>
    <row customHeight="1" ht="11.25">
      <c r="A177" s="1852" t="s">
        <v>2257</v>
      </c>
      <c r="B177" s="1852" t="s">
        <v>16</v>
      </c>
      <c r="C177" s="1852" t="s">
        <v>2861</v>
      </c>
      <c r="D177" s="1852" t="s">
        <v>2862</v>
      </c>
      <c r="E177" s="1852" t="s">
        <v>2616</v>
      </c>
      <c r="F177" s="1852" t="s">
        <v>2863</v>
      </c>
      <c r="G177" s="1852" t="s">
        <v>28</v>
      </c>
      <c r="H177" s="1852" t="s">
        <v>28</v>
      </c>
      <c r="I177" s="1852" t="s">
        <v>810</v>
      </c>
    </row>
    <row customHeight="1" ht="11.25">
      <c r="A178" s="1852" t="s">
        <v>2257</v>
      </c>
      <c r="B178" s="1852" t="s">
        <v>16</v>
      </c>
      <c r="C178" s="1852" t="s">
        <v>2864</v>
      </c>
      <c r="D178" s="1852" t="s">
        <v>2865</v>
      </c>
      <c r="E178" s="1852" t="s">
        <v>2616</v>
      </c>
      <c r="F178" s="1852" t="s">
        <v>2866</v>
      </c>
      <c r="G178" s="1852" t="s">
        <v>2867</v>
      </c>
      <c r="H178" s="1852" t="s">
        <v>28</v>
      </c>
      <c r="I178" s="1852" t="s">
        <v>810</v>
      </c>
    </row>
    <row customHeight="1" ht="11.25">
      <c r="A179" s="1852" t="s">
        <v>2257</v>
      </c>
      <c r="B179" s="1852" t="s">
        <v>16</v>
      </c>
      <c r="C179" s="1852" t="s">
        <v>2868</v>
      </c>
      <c r="D179" s="1852" t="s">
        <v>2869</v>
      </c>
      <c r="E179" s="1852" t="s">
        <v>2870</v>
      </c>
      <c r="F179" s="1852" t="s">
        <v>2711</v>
      </c>
      <c r="G179" s="1852" t="s">
        <v>28</v>
      </c>
      <c r="H179" s="1852" t="s">
        <v>28</v>
      </c>
      <c r="I179" s="1852" t="s">
        <v>810</v>
      </c>
    </row>
    <row customHeight="1" ht="11.25">
      <c r="A180" s="1852" t="s">
        <v>2257</v>
      </c>
      <c r="B180" s="1852" t="s">
        <v>16</v>
      </c>
      <c r="C180" s="1852" t="s">
        <v>2871</v>
      </c>
      <c r="D180" s="1852" t="s">
        <v>2872</v>
      </c>
      <c r="E180" s="1852" t="s">
        <v>2873</v>
      </c>
      <c r="F180" s="1852" t="s">
        <v>2324</v>
      </c>
      <c r="G180" s="1852" t="s">
        <v>28</v>
      </c>
      <c r="H180" s="1852" t="s">
        <v>28</v>
      </c>
      <c r="I180" s="1852" t="s">
        <v>810</v>
      </c>
    </row>
    <row customHeight="1" ht="11.25">
      <c r="A181" s="1852" t="s">
        <v>2257</v>
      </c>
      <c r="B181" s="1852" t="s">
        <v>16</v>
      </c>
      <c r="C181" s="1852" t="s">
        <v>2874</v>
      </c>
      <c r="D181" s="1852" t="s">
        <v>2875</v>
      </c>
      <c r="E181" s="1852" t="s">
        <v>2876</v>
      </c>
      <c r="F181" s="1852" t="s">
        <v>2487</v>
      </c>
      <c r="G181" s="1852" t="s">
        <v>28</v>
      </c>
      <c r="H181" s="1852" t="s">
        <v>28</v>
      </c>
      <c r="I181" s="1852" t="s">
        <v>810</v>
      </c>
    </row>
    <row customHeight="1" ht="11.25">
      <c r="A182" s="1852" t="s">
        <v>2257</v>
      </c>
      <c r="B182" s="1852" t="s">
        <v>16</v>
      </c>
      <c r="C182" s="1852" t="s">
        <v>2877</v>
      </c>
      <c r="D182" s="1852" t="s">
        <v>2878</v>
      </c>
      <c r="E182" s="1852" t="s">
        <v>2879</v>
      </c>
      <c r="F182" s="1852" t="s">
        <v>2340</v>
      </c>
      <c r="G182" s="1852" t="s">
        <v>28</v>
      </c>
      <c r="H182" s="1852" t="s">
        <v>28</v>
      </c>
      <c r="I182" s="1852" t="s">
        <v>810</v>
      </c>
    </row>
    <row customHeight="1" ht="11.25">
      <c r="A183" s="1852" t="s">
        <v>2257</v>
      </c>
      <c r="B183" s="1852" t="s">
        <v>16</v>
      </c>
      <c r="C183" s="1852" t="s">
        <v>2880</v>
      </c>
      <c r="D183" s="1852" t="s">
        <v>2881</v>
      </c>
      <c r="E183" s="1852" t="s">
        <v>2815</v>
      </c>
      <c r="F183" s="1852" t="s">
        <v>2711</v>
      </c>
      <c r="G183" s="1852" t="s">
        <v>2882</v>
      </c>
      <c r="H183" s="1852" t="s">
        <v>28</v>
      </c>
      <c r="I183" s="1852" t="s">
        <v>810</v>
      </c>
    </row>
    <row customHeight="1" ht="11.25">
      <c r="A184" s="1852" t="s">
        <v>2257</v>
      </c>
      <c r="B184" s="1852" t="s">
        <v>16</v>
      </c>
      <c r="C184" s="1852" t="s">
        <v>2883</v>
      </c>
      <c r="D184" s="1852" t="s">
        <v>2884</v>
      </c>
      <c r="E184" s="1852" t="s">
        <v>2372</v>
      </c>
      <c r="F184" s="1852" t="s">
        <v>2885</v>
      </c>
      <c r="G184" s="1852" t="s">
        <v>28</v>
      </c>
      <c r="H184" s="1852" t="s">
        <v>28</v>
      </c>
      <c r="I184" s="1852" t="s">
        <v>810</v>
      </c>
    </row>
    <row customHeight="1" ht="11.25">
      <c r="A185" s="1852" t="s">
        <v>2257</v>
      </c>
      <c r="B185" s="1852" t="s">
        <v>16</v>
      </c>
      <c r="C185" s="1852" t="s">
        <v>2262</v>
      </c>
      <c r="D185" s="1852" t="s">
        <v>2263</v>
      </c>
      <c r="E185" s="1852" t="s">
        <v>2264</v>
      </c>
      <c r="F185" s="1852" t="s">
        <v>2265</v>
      </c>
      <c r="G185" s="1852" t="s">
        <v>28</v>
      </c>
      <c r="H185" s="1852" t="s">
        <v>28</v>
      </c>
      <c r="I185" s="1852" t="s">
        <v>896</v>
      </c>
    </row>
    <row customHeight="1" ht="11.25">
      <c r="A186" s="1852" t="s">
        <v>2257</v>
      </c>
      <c r="B186" s="1852" t="s">
        <v>16</v>
      </c>
      <c r="C186" s="1852" t="s">
        <v>2291</v>
      </c>
      <c r="D186" s="1852" t="s">
        <v>2292</v>
      </c>
      <c r="E186" s="1852" t="s">
        <v>2293</v>
      </c>
      <c r="F186" s="1852" t="s">
        <v>2294</v>
      </c>
      <c r="G186" s="1852" t="s">
        <v>28</v>
      </c>
      <c r="H186" s="1852" t="s">
        <v>28</v>
      </c>
      <c r="I186" s="1852" t="s">
        <v>896</v>
      </c>
    </row>
    <row customHeight="1" ht="11.25">
      <c r="A187" s="1852" t="s">
        <v>2257</v>
      </c>
      <c r="B187" s="1852" t="s">
        <v>16</v>
      </c>
      <c r="C187" s="1852" t="s">
        <v>2295</v>
      </c>
      <c r="D187" s="1852" t="s">
        <v>2296</v>
      </c>
      <c r="E187" s="1852" t="s">
        <v>2297</v>
      </c>
      <c r="F187" s="1852" t="s">
        <v>2298</v>
      </c>
      <c r="G187" s="1852" t="s">
        <v>2299</v>
      </c>
      <c r="H187" s="1852" t="s">
        <v>28</v>
      </c>
      <c r="I187" s="1852" t="s">
        <v>896</v>
      </c>
    </row>
    <row customHeight="1" ht="11.25">
      <c r="A188" s="1852" t="s">
        <v>2257</v>
      </c>
      <c r="B188" s="1852" t="s">
        <v>16</v>
      </c>
      <c r="C188" s="1852" t="s">
        <v>2309</v>
      </c>
      <c r="D188" s="1852" t="s">
        <v>2310</v>
      </c>
      <c r="E188" s="1852" t="s">
        <v>2311</v>
      </c>
      <c r="F188" s="1852" t="s">
        <v>2312</v>
      </c>
      <c r="G188" s="1852" t="s">
        <v>2313</v>
      </c>
      <c r="H188" s="1852" t="s">
        <v>28</v>
      </c>
      <c r="I188" s="1852" t="s">
        <v>896</v>
      </c>
    </row>
    <row customHeight="1" ht="11.25">
      <c r="A189" s="1852" t="s">
        <v>2257</v>
      </c>
      <c r="B189" s="1852" t="s">
        <v>16</v>
      </c>
      <c r="C189" s="1852" t="s">
        <v>2318</v>
      </c>
      <c r="D189" s="1852" t="s">
        <v>2319</v>
      </c>
      <c r="E189" s="1852" t="s">
        <v>2320</v>
      </c>
      <c r="F189" s="1852" t="s">
        <v>2298</v>
      </c>
      <c r="G189" s="1852" t="s">
        <v>28</v>
      </c>
      <c r="H189" s="1852" t="s">
        <v>28</v>
      </c>
      <c r="I189" s="1852" t="s">
        <v>896</v>
      </c>
    </row>
    <row customHeight="1" ht="11.25">
      <c r="A190" s="1852" t="s">
        <v>2257</v>
      </c>
      <c r="B190" s="1852" t="s">
        <v>16</v>
      </c>
      <c r="C190" s="1852" t="s">
        <v>2321</v>
      </c>
      <c r="D190" s="1852" t="s">
        <v>2322</v>
      </c>
      <c r="E190" s="1852" t="s">
        <v>2323</v>
      </c>
      <c r="F190" s="1852" t="s">
        <v>2324</v>
      </c>
      <c r="G190" s="1852" t="s">
        <v>28</v>
      </c>
      <c r="H190" s="1852" t="s">
        <v>28</v>
      </c>
      <c r="I190" s="1852" t="s">
        <v>896</v>
      </c>
    </row>
    <row customHeight="1" ht="11.25">
      <c r="A191" s="1852" t="s">
        <v>2257</v>
      </c>
      <c r="B191" s="1852" t="s">
        <v>16</v>
      </c>
      <c r="C191" s="1852" t="s">
        <v>2325</v>
      </c>
      <c r="D191" s="1852" t="s">
        <v>2326</v>
      </c>
      <c r="E191" s="1852" t="s">
        <v>2327</v>
      </c>
      <c r="F191" s="1852" t="s">
        <v>2328</v>
      </c>
      <c r="G191" s="1852" t="s">
        <v>28</v>
      </c>
      <c r="H191" s="1852" t="s">
        <v>28</v>
      </c>
      <c r="I191" s="1852" t="s">
        <v>896</v>
      </c>
    </row>
    <row customHeight="1" ht="11.25">
      <c r="A192" s="1852" t="s">
        <v>2257</v>
      </c>
      <c r="B192" s="1852" t="s">
        <v>16</v>
      </c>
      <c r="C192" s="1852" t="s">
        <v>2329</v>
      </c>
      <c r="D192" s="1852" t="s">
        <v>2330</v>
      </c>
      <c r="E192" s="1852" t="s">
        <v>2331</v>
      </c>
      <c r="F192" s="1852" t="s">
        <v>2332</v>
      </c>
      <c r="G192" s="1852" t="s">
        <v>28</v>
      </c>
      <c r="H192" s="1852" t="s">
        <v>28</v>
      </c>
      <c r="I192" s="1852" t="s">
        <v>896</v>
      </c>
    </row>
    <row customHeight="1" ht="11.25">
      <c r="A193" s="1852" t="s">
        <v>2257</v>
      </c>
      <c r="B193" s="1852" t="s">
        <v>16</v>
      </c>
      <c r="C193" s="1852" t="s">
        <v>2342</v>
      </c>
      <c r="D193" s="1852" t="s">
        <v>2343</v>
      </c>
      <c r="E193" s="1852" t="s">
        <v>2344</v>
      </c>
      <c r="F193" s="1852" t="s">
        <v>2345</v>
      </c>
      <c r="G193" s="1852" t="s">
        <v>28</v>
      </c>
      <c r="H193" s="1852" t="s">
        <v>28</v>
      </c>
      <c r="I193" s="1852" t="s">
        <v>896</v>
      </c>
    </row>
    <row customHeight="1" ht="11.25">
      <c r="A194" s="1852" t="s">
        <v>2257</v>
      </c>
      <c r="B194" s="1852" t="s">
        <v>16</v>
      </c>
      <c r="C194" s="1852" t="s">
        <v>2346</v>
      </c>
      <c r="D194" s="1852" t="s">
        <v>2347</v>
      </c>
      <c r="E194" s="1852" t="s">
        <v>2348</v>
      </c>
      <c r="F194" s="1852" t="s">
        <v>2285</v>
      </c>
      <c r="G194" s="1852" t="s">
        <v>2349</v>
      </c>
      <c r="H194" s="1852" t="s">
        <v>28</v>
      </c>
      <c r="I194" s="1852" t="s">
        <v>896</v>
      </c>
    </row>
    <row customHeight="1" ht="11.25">
      <c r="A195" s="1852" t="s">
        <v>2257</v>
      </c>
      <c r="B195" s="1852" t="s">
        <v>16</v>
      </c>
      <c r="C195" s="1852" t="s">
        <v>2378</v>
      </c>
      <c r="D195" s="1852" t="s">
        <v>2379</v>
      </c>
      <c r="E195" s="1852" t="s">
        <v>2380</v>
      </c>
      <c r="F195" s="1852" t="s">
        <v>2381</v>
      </c>
      <c r="G195" s="1852" t="s">
        <v>2382</v>
      </c>
      <c r="H195" s="1852" t="s">
        <v>28</v>
      </c>
      <c r="I195" s="1852" t="s">
        <v>896</v>
      </c>
    </row>
    <row customHeight="1" ht="11.25">
      <c r="A196" s="1852" t="s">
        <v>2257</v>
      </c>
      <c r="B196" s="1852" t="s">
        <v>16</v>
      </c>
      <c r="C196" s="1852" t="s">
        <v>2411</v>
      </c>
      <c r="D196" s="1852" t="s">
        <v>2412</v>
      </c>
      <c r="E196" s="1852" t="s">
        <v>2413</v>
      </c>
      <c r="F196" s="1852" t="s">
        <v>2414</v>
      </c>
      <c r="G196" s="1852" t="s">
        <v>2415</v>
      </c>
      <c r="H196" s="1852" t="s">
        <v>28</v>
      </c>
      <c r="I196" s="1852" t="s">
        <v>896</v>
      </c>
    </row>
    <row customHeight="1" ht="11.25">
      <c r="A197" s="1852" t="s">
        <v>2257</v>
      </c>
      <c r="B197" s="1852" t="s">
        <v>16</v>
      </c>
      <c r="C197" s="1852" t="s">
        <v>2420</v>
      </c>
      <c r="D197" s="1852" t="s">
        <v>2421</v>
      </c>
      <c r="E197" s="1852" t="s">
        <v>2422</v>
      </c>
      <c r="F197" s="1852" t="s">
        <v>2414</v>
      </c>
      <c r="G197" s="1852" t="s">
        <v>2423</v>
      </c>
      <c r="H197" s="1852" t="s">
        <v>28</v>
      </c>
      <c r="I197" s="1852" t="s">
        <v>896</v>
      </c>
    </row>
    <row customHeight="1" ht="11.25">
      <c r="A198" s="1852" t="s">
        <v>2257</v>
      </c>
      <c r="B198" s="1852" t="s">
        <v>16</v>
      </c>
      <c r="C198" s="1852" t="s">
        <v>2427</v>
      </c>
      <c r="D198" s="1852" t="s">
        <v>2428</v>
      </c>
      <c r="E198" s="1852" t="s">
        <v>2429</v>
      </c>
      <c r="F198" s="1852" t="s">
        <v>2280</v>
      </c>
      <c r="G198" s="1852" t="s">
        <v>28</v>
      </c>
      <c r="H198" s="1852" t="s">
        <v>28</v>
      </c>
      <c r="I198" s="1852" t="s">
        <v>896</v>
      </c>
    </row>
    <row customHeight="1" ht="11.25">
      <c r="A199" s="1852" t="s">
        <v>2257</v>
      </c>
      <c r="B199" s="1852" t="s">
        <v>16</v>
      </c>
      <c r="C199" s="1852" t="s">
        <v>2430</v>
      </c>
      <c r="D199" s="1852" t="s">
        <v>2431</v>
      </c>
      <c r="E199" s="1852" t="s">
        <v>2432</v>
      </c>
      <c r="F199" s="1852" t="s">
        <v>2312</v>
      </c>
      <c r="G199" s="1852" t="s">
        <v>28</v>
      </c>
      <c r="H199" s="1852" t="s">
        <v>28</v>
      </c>
      <c r="I199" s="1852" t="s">
        <v>896</v>
      </c>
    </row>
    <row customHeight="1" ht="11.25">
      <c r="A200" s="1852" t="s">
        <v>2257</v>
      </c>
      <c r="B200" s="1852" t="s">
        <v>16</v>
      </c>
      <c r="C200" s="1852" t="s">
        <v>2433</v>
      </c>
      <c r="D200" s="1852" t="s">
        <v>2434</v>
      </c>
      <c r="E200" s="1852" t="s">
        <v>2435</v>
      </c>
      <c r="F200" s="1852" t="s">
        <v>2436</v>
      </c>
      <c r="G200" s="1852" t="s">
        <v>2437</v>
      </c>
      <c r="H200" s="1852" t="s">
        <v>28</v>
      </c>
      <c r="I200" s="1852" t="s">
        <v>896</v>
      </c>
    </row>
    <row customHeight="1" ht="11.25">
      <c r="A201" s="1852" t="s">
        <v>2257</v>
      </c>
      <c r="B201" s="1852" t="s">
        <v>16</v>
      </c>
      <c r="C201" s="1852" t="s">
        <v>2438</v>
      </c>
      <c r="D201" s="1852" t="s">
        <v>2439</v>
      </c>
      <c r="E201" s="1852" t="s">
        <v>2440</v>
      </c>
      <c r="F201" s="1852" t="s">
        <v>2436</v>
      </c>
      <c r="G201" s="1852" t="s">
        <v>2441</v>
      </c>
      <c r="H201" s="1852" t="s">
        <v>28</v>
      </c>
      <c r="I201" s="1852" t="s">
        <v>896</v>
      </c>
    </row>
    <row customHeight="1" ht="11.25">
      <c r="A202" s="1852" t="s">
        <v>2257</v>
      </c>
      <c r="B202" s="1852" t="s">
        <v>16</v>
      </c>
      <c r="C202" s="1852" t="s">
        <v>2442</v>
      </c>
      <c r="D202" s="1852" t="s">
        <v>2443</v>
      </c>
      <c r="E202" s="1852" t="s">
        <v>2444</v>
      </c>
      <c r="F202" s="1852" t="s">
        <v>2340</v>
      </c>
      <c r="G202" s="1852" t="s">
        <v>28</v>
      </c>
      <c r="H202" s="1852" t="s">
        <v>28</v>
      </c>
      <c r="I202" s="1852" t="s">
        <v>896</v>
      </c>
    </row>
    <row customHeight="1" ht="11.25">
      <c r="A203" s="1852" t="s">
        <v>2257</v>
      </c>
      <c r="B203" s="1852" t="s">
        <v>16</v>
      </c>
      <c r="C203" s="1852" t="s">
        <v>2445</v>
      </c>
      <c r="D203" s="1852" t="s">
        <v>2446</v>
      </c>
      <c r="E203" s="1852" t="s">
        <v>2447</v>
      </c>
      <c r="F203" s="1852" t="s">
        <v>2324</v>
      </c>
      <c r="G203" s="1852" t="s">
        <v>28</v>
      </c>
      <c r="H203" s="1852" t="s">
        <v>28</v>
      </c>
      <c r="I203" s="1852" t="s">
        <v>896</v>
      </c>
    </row>
    <row customHeight="1" ht="11.25">
      <c r="A204" s="1852" t="s">
        <v>2257</v>
      </c>
      <c r="B204" s="1852" t="s">
        <v>16</v>
      </c>
      <c r="C204" s="1852" t="s">
        <v>2448</v>
      </c>
      <c r="D204" s="1852" t="s">
        <v>2449</v>
      </c>
      <c r="E204" s="1852" t="s">
        <v>2450</v>
      </c>
      <c r="F204" s="1852" t="s">
        <v>2312</v>
      </c>
      <c r="G204" s="1852" t="s">
        <v>2451</v>
      </c>
      <c r="H204" s="1852" t="s">
        <v>28</v>
      </c>
      <c r="I204" s="1852" t="s">
        <v>896</v>
      </c>
    </row>
    <row customHeight="1" ht="11.25">
      <c r="A205" s="1852" t="s">
        <v>2257</v>
      </c>
      <c r="B205" s="1852" t="s">
        <v>16</v>
      </c>
      <c r="C205" s="1852" t="s">
        <v>2455</v>
      </c>
      <c r="D205" s="1852" t="s">
        <v>2456</v>
      </c>
      <c r="E205" s="1852" t="s">
        <v>2457</v>
      </c>
      <c r="F205" s="1852" t="s">
        <v>2458</v>
      </c>
      <c r="G205" s="1852" t="s">
        <v>28</v>
      </c>
      <c r="H205" s="1852" t="s">
        <v>28</v>
      </c>
      <c r="I205" s="1852" t="s">
        <v>896</v>
      </c>
    </row>
    <row customHeight="1" ht="11.25">
      <c r="A206" s="1852" t="s">
        <v>2257</v>
      </c>
      <c r="B206" s="1852" t="s">
        <v>16</v>
      </c>
      <c r="C206" s="1852" t="s">
        <v>2463</v>
      </c>
      <c r="D206" s="1852" t="s">
        <v>2464</v>
      </c>
      <c r="E206" s="1852" t="s">
        <v>2465</v>
      </c>
      <c r="F206" s="1852" t="s">
        <v>2466</v>
      </c>
      <c r="G206" s="1852" t="s">
        <v>28</v>
      </c>
      <c r="H206" s="1852" t="s">
        <v>28</v>
      </c>
      <c r="I206" s="1852" t="s">
        <v>896</v>
      </c>
    </row>
    <row customHeight="1" ht="11.25">
      <c r="A207" s="1852" t="s">
        <v>2257</v>
      </c>
      <c r="B207" s="1852" t="s">
        <v>16</v>
      </c>
      <c r="C207" s="1852" t="s">
        <v>2467</v>
      </c>
      <c r="D207" s="1852" t="s">
        <v>2468</v>
      </c>
      <c r="E207" s="1852" t="s">
        <v>2469</v>
      </c>
      <c r="F207" s="1852" t="s">
        <v>2414</v>
      </c>
      <c r="G207" s="1852" t="s">
        <v>28</v>
      </c>
      <c r="H207" s="1852" t="s">
        <v>28</v>
      </c>
      <c r="I207" s="1852" t="s">
        <v>896</v>
      </c>
    </row>
    <row customHeight="1" ht="11.25">
      <c r="A208" s="1852" t="s">
        <v>2257</v>
      </c>
      <c r="B208" s="1852" t="s">
        <v>16</v>
      </c>
      <c r="C208" s="1852" t="s">
        <v>2470</v>
      </c>
      <c r="D208" s="1852" t="s">
        <v>2471</v>
      </c>
      <c r="E208" s="1852" t="s">
        <v>2472</v>
      </c>
      <c r="F208" s="1852" t="s">
        <v>2473</v>
      </c>
      <c r="G208" s="1852" t="s">
        <v>28</v>
      </c>
      <c r="H208" s="1852" t="s">
        <v>28</v>
      </c>
      <c r="I208" s="1852" t="s">
        <v>896</v>
      </c>
    </row>
    <row customHeight="1" ht="11.25">
      <c r="A209" s="1852" t="s">
        <v>2257</v>
      </c>
      <c r="B209" s="1852" t="s">
        <v>16</v>
      </c>
      <c r="C209" s="1852" t="s">
        <v>2474</v>
      </c>
      <c r="D209" s="1852" t="s">
        <v>2475</v>
      </c>
      <c r="E209" s="1852" t="s">
        <v>2476</v>
      </c>
      <c r="F209" s="1852" t="s">
        <v>2414</v>
      </c>
      <c r="G209" s="1852" t="s">
        <v>28</v>
      </c>
      <c r="H209" s="1852" t="s">
        <v>28</v>
      </c>
      <c r="I209" s="1852" t="s">
        <v>896</v>
      </c>
    </row>
    <row customHeight="1" ht="11.25">
      <c r="A210" s="1852" t="s">
        <v>2257</v>
      </c>
      <c r="B210" s="1852" t="s">
        <v>16</v>
      </c>
      <c r="C210" s="1852" t="s">
        <v>2477</v>
      </c>
      <c r="D210" s="1852" t="s">
        <v>2478</v>
      </c>
      <c r="E210" s="1852" t="s">
        <v>2479</v>
      </c>
      <c r="F210" s="1852" t="s">
        <v>2480</v>
      </c>
      <c r="G210" s="1852" t="s">
        <v>28</v>
      </c>
      <c r="H210" s="1852" t="s">
        <v>28</v>
      </c>
      <c r="I210" s="1852" t="s">
        <v>896</v>
      </c>
    </row>
    <row customHeight="1" ht="11.25">
      <c r="A211" s="1852" t="s">
        <v>2257</v>
      </c>
      <c r="B211" s="1852" t="s">
        <v>16</v>
      </c>
      <c r="C211" s="1852" t="s">
        <v>2481</v>
      </c>
      <c r="D211" s="1852" t="s">
        <v>2482</v>
      </c>
      <c r="E211" s="1852" t="s">
        <v>2483</v>
      </c>
      <c r="F211" s="1852" t="s">
        <v>2265</v>
      </c>
      <c r="G211" s="1852" t="s">
        <v>28</v>
      </c>
      <c r="H211" s="1852" t="s">
        <v>28</v>
      </c>
      <c r="I211" s="1852" t="s">
        <v>896</v>
      </c>
    </row>
    <row customHeight="1" ht="11.25">
      <c r="A212" s="1852" t="s">
        <v>2257</v>
      </c>
      <c r="B212" s="1852" t="s">
        <v>16</v>
      </c>
      <c r="C212" s="1852" t="s">
        <v>2484</v>
      </c>
      <c r="D212" s="1852" t="s">
        <v>2485</v>
      </c>
      <c r="E212" s="1852" t="s">
        <v>2486</v>
      </c>
      <c r="F212" s="1852" t="s">
        <v>2487</v>
      </c>
      <c r="G212" s="1852" t="s">
        <v>28</v>
      </c>
      <c r="H212" s="1852" t="s">
        <v>28</v>
      </c>
      <c r="I212" s="1852" t="s">
        <v>896</v>
      </c>
    </row>
    <row customHeight="1" ht="11.25">
      <c r="A213" s="1852" t="s">
        <v>2257</v>
      </c>
      <c r="B213" s="1852" t="s">
        <v>16</v>
      </c>
      <c r="C213" s="1852" t="s">
        <v>2492</v>
      </c>
      <c r="D213" s="1852" t="s">
        <v>2493</v>
      </c>
      <c r="E213" s="1852" t="s">
        <v>2494</v>
      </c>
      <c r="F213" s="1852" t="s">
        <v>2265</v>
      </c>
      <c r="G213" s="1852" t="s">
        <v>2495</v>
      </c>
      <c r="H213" s="1852" t="s">
        <v>28</v>
      </c>
      <c r="I213" s="1852" t="s">
        <v>896</v>
      </c>
    </row>
    <row customHeight="1" ht="11.25">
      <c r="A214" s="1852" t="s">
        <v>2257</v>
      </c>
      <c r="B214" s="1852" t="s">
        <v>16</v>
      </c>
      <c r="C214" s="1852" t="s">
        <v>2499</v>
      </c>
      <c r="D214" s="1852" t="s">
        <v>2500</v>
      </c>
      <c r="E214" s="1852" t="s">
        <v>2501</v>
      </c>
      <c r="F214" s="1852" t="s">
        <v>2324</v>
      </c>
      <c r="G214" s="1852" t="s">
        <v>28</v>
      </c>
      <c r="H214" s="1852" t="s">
        <v>28</v>
      </c>
      <c r="I214" s="1852" t="s">
        <v>896</v>
      </c>
    </row>
    <row customHeight="1" ht="11.25">
      <c r="A215" s="1852" t="s">
        <v>2257</v>
      </c>
      <c r="B215" s="1852" t="s">
        <v>16</v>
      </c>
      <c r="C215" s="1852" t="s">
        <v>2502</v>
      </c>
      <c r="D215" s="1852" t="s">
        <v>2503</v>
      </c>
      <c r="E215" s="1852" t="s">
        <v>2504</v>
      </c>
      <c r="F215" s="1852" t="s">
        <v>2285</v>
      </c>
      <c r="G215" s="1852" t="s">
        <v>2505</v>
      </c>
      <c r="H215" s="1852" t="s">
        <v>28</v>
      </c>
      <c r="I215" s="1852" t="s">
        <v>896</v>
      </c>
    </row>
    <row customHeight="1" ht="11.25">
      <c r="A216" s="1852" t="s">
        <v>2257</v>
      </c>
      <c r="B216" s="1852" t="s">
        <v>16</v>
      </c>
      <c r="C216" s="1852" t="s">
        <v>2510</v>
      </c>
      <c r="D216" s="1852" t="s">
        <v>2511</v>
      </c>
      <c r="E216" s="1852" t="s">
        <v>2512</v>
      </c>
      <c r="F216" s="1852" t="s">
        <v>2473</v>
      </c>
      <c r="G216" s="1852" t="s">
        <v>28</v>
      </c>
      <c r="H216" s="1852" t="s">
        <v>28</v>
      </c>
      <c r="I216" s="1852" t="s">
        <v>896</v>
      </c>
    </row>
    <row customHeight="1" ht="11.25">
      <c r="A217" s="1852" t="s">
        <v>2257</v>
      </c>
      <c r="B217" s="1852" t="s">
        <v>16</v>
      </c>
      <c r="C217" s="1852" t="s">
        <v>2560</v>
      </c>
      <c r="D217" s="1852" t="s">
        <v>2561</v>
      </c>
      <c r="E217" s="1852" t="s">
        <v>2260</v>
      </c>
      <c r="F217" s="1852" t="s">
        <v>2562</v>
      </c>
      <c r="G217" s="1852" t="s">
        <v>28</v>
      </c>
      <c r="H217" s="1852" t="s">
        <v>28</v>
      </c>
      <c r="I217" s="1852" t="s">
        <v>896</v>
      </c>
    </row>
    <row customHeight="1" ht="11.25">
      <c r="A218" s="1852" t="s">
        <v>2257</v>
      </c>
      <c r="B218" s="1852" t="s">
        <v>16</v>
      </c>
      <c r="C218" s="1852" t="s">
        <v>2563</v>
      </c>
      <c r="D218" s="1852" t="s">
        <v>2564</v>
      </c>
      <c r="E218" s="1852" t="s">
        <v>2260</v>
      </c>
      <c r="F218" s="1852" t="s">
        <v>2565</v>
      </c>
      <c r="G218" s="1852" t="s">
        <v>28</v>
      </c>
      <c r="H218" s="1852" t="s">
        <v>28</v>
      </c>
      <c r="I218" s="1852" t="s">
        <v>896</v>
      </c>
    </row>
    <row customHeight="1" ht="11.25">
      <c r="A219" s="1852" t="s">
        <v>2257</v>
      </c>
      <c r="B219" s="1852" t="s">
        <v>16</v>
      </c>
      <c r="C219" s="1852" t="s">
        <v>2566</v>
      </c>
      <c r="D219" s="1852" t="s">
        <v>2567</v>
      </c>
      <c r="E219" s="1852" t="s">
        <v>2260</v>
      </c>
      <c r="F219" s="1852" t="s">
        <v>2568</v>
      </c>
      <c r="G219" s="1852" t="s">
        <v>28</v>
      </c>
      <c r="H219" s="1852" t="s">
        <v>28</v>
      </c>
      <c r="I219" s="1852" t="s">
        <v>896</v>
      </c>
    </row>
    <row customHeight="1" ht="11.25">
      <c r="A220" s="1852" t="s">
        <v>2257</v>
      </c>
      <c r="B220" s="1852" t="s">
        <v>16</v>
      </c>
      <c r="C220" s="1852" t="s">
        <v>2569</v>
      </c>
      <c r="D220" s="1852" t="s">
        <v>2570</v>
      </c>
      <c r="E220" s="1852" t="s">
        <v>2260</v>
      </c>
      <c r="F220" s="1852" t="s">
        <v>2571</v>
      </c>
      <c r="G220" s="1852" t="s">
        <v>28</v>
      </c>
      <c r="H220" s="1852" t="s">
        <v>28</v>
      </c>
      <c r="I220" s="1852" t="s">
        <v>896</v>
      </c>
    </row>
    <row customHeight="1" ht="11.25">
      <c r="A221" s="1852" t="s">
        <v>2257</v>
      </c>
      <c r="B221" s="1852" t="s">
        <v>16</v>
      </c>
      <c r="C221" s="1852" t="s">
        <v>2572</v>
      </c>
      <c r="D221" s="1852" t="s">
        <v>2573</v>
      </c>
      <c r="E221" s="1852" t="s">
        <v>2260</v>
      </c>
      <c r="F221" s="1852" t="s">
        <v>2574</v>
      </c>
      <c r="G221" s="1852" t="s">
        <v>28</v>
      </c>
      <c r="H221" s="1852" t="s">
        <v>28</v>
      </c>
      <c r="I221" s="1852" t="s">
        <v>896</v>
      </c>
    </row>
    <row customHeight="1" ht="11.25">
      <c r="A222" s="1852" t="s">
        <v>2257</v>
      </c>
      <c r="B222" s="1852" t="s">
        <v>16</v>
      </c>
      <c r="C222" s="1852" t="s">
        <v>2575</v>
      </c>
      <c r="D222" s="1852" t="s">
        <v>2576</v>
      </c>
      <c r="E222" s="1852" t="s">
        <v>2260</v>
      </c>
      <c r="F222" s="1852" t="s">
        <v>2577</v>
      </c>
      <c r="G222" s="1852" t="s">
        <v>28</v>
      </c>
      <c r="H222" s="1852" t="s">
        <v>28</v>
      </c>
      <c r="I222" s="1852" t="s">
        <v>896</v>
      </c>
    </row>
    <row customHeight="1" ht="11.25">
      <c r="A223" s="1852" t="s">
        <v>2257</v>
      </c>
      <c r="B223" s="1852" t="s">
        <v>16</v>
      </c>
      <c r="C223" s="1852" t="s">
        <v>2578</v>
      </c>
      <c r="D223" s="1852" t="s">
        <v>2579</v>
      </c>
      <c r="E223" s="1852" t="s">
        <v>2260</v>
      </c>
      <c r="F223" s="1852" t="s">
        <v>2580</v>
      </c>
      <c r="G223" s="1852" t="s">
        <v>28</v>
      </c>
      <c r="H223" s="1852" t="s">
        <v>28</v>
      </c>
      <c r="I223" s="1852" t="s">
        <v>896</v>
      </c>
    </row>
    <row customHeight="1" ht="11.25">
      <c r="A224" s="1852" t="s">
        <v>2257</v>
      </c>
      <c r="B224" s="1852" t="s">
        <v>16</v>
      </c>
      <c r="C224" s="1852" t="s">
        <v>2584</v>
      </c>
      <c r="D224" s="1852" t="s">
        <v>2585</v>
      </c>
      <c r="E224" s="1852" t="s">
        <v>2260</v>
      </c>
      <c r="F224" s="1852" t="s">
        <v>2586</v>
      </c>
      <c r="G224" s="1852" t="s">
        <v>28</v>
      </c>
      <c r="H224" s="1852" t="s">
        <v>28</v>
      </c>
      <c r="I224" s="1852" t="s">
        <v>896</v>
      </c>
    </row>
    <row customHeight="1" ht="11.25">
      <c r="A225" s="1852" t="s">
        <v>2257</v>
      </c>
      <c r="B225" s="1852" t="s">
        <v>16</v>
      </c>
      <c r="C225" s="1852" t="s">
        <v>2587</v>
      </c>
      <c r="D225" s="1852" t="s">
        <v>2588</v>
      </c>
      <c r="E225" s="1852" t="s">
        <v>2260</v>
      </c>
      <c r="F225" s="1852" t="s">
        <v>2589</v>
      </c>
      <c r="G225" s="1852" t="s">
        <v>28</v>
      </c>
      <c r="H225" s="1852" t="s">
        <v>28</v>
      </c>
      <c r="I225" s="1852" t="s">
        <v>896</v>
      </c>
    </row>
    <row customHeight="1" ht="11.25">
      <c r="A226" s="1852" t="s">
        <v>2257</v>
      </c>
      <c r="B226" s="1852" t="s">
        <v>16</v>
      </c>
      <c r="C226" s="1852" t="s">
        <v>2590</v>
      </c>
      <c r="D226" s="1852" t="s">
        <v>2591</v>
      </c>
      <c r="E226" s="1852" t="s">
        <v>2592</v>
      </c>
      <c r="F226" s="1852" t="s">
        <v>2593</v>
      </c>
      <c r="G226" s="1852" t="s">
        <v>28</v>
      </c>
      <c r="H226" s="1852" t="s">
        <v>28</v>
      </c>
      <c r="I226" s="1852" t="s">
        <v>896</v>
      </c>
    </row>
    <row customHeight="1" ht="11.25">
      <c r="A227" s="1852" t="s">
        <v>2257</v>
      </c>
      <c r="B227" s="1852" t="s">
        <v>16</v>
      </c>
      <c r="C227" s="1852" t="s">
        <v>2594</v>
      </c>
      <c r="D227" s="1852" t="s">
        <v>2595</v>
      </c>
      <c r="E227" s="1852" t="s">
        <v>2592</v>
      </c>
      <c r="F227" s="1852" t="s">
        <v>2596</v>
      </c>
      <c r="G227" s="1852" t="s">
        <v>28</v>
      </c>
      <c r="H227" s="1852" t="s">
        <v>28</v>
      </c>
      <c r="I227" s="1852" t="s">
        <v>896</v>
      </c>
    </row>
    <row customHeight="1" ht="11.25">
      <c r="A228" s="1852" t="s">
        <v>2257</v>
      </c>
      <c r="B228" s="1852" t="s">
        <v>16</v>
      </c>
      <c r="C228" s="1852" t="s">
        <v>2600</v>
      </c>
      <c r="D228" s="1852" t="s">
        <v>2601</v>
      </c>
      <c r="E228" s="1852" t="s">
        <v>2592</v>
      </c>
      <c r="F228" s="1852" t="s">
        <v>2602</v>
      </c>
      <c r="G228" s="1852" t="s">
        <v>28</v>
      </c>
      <c r="H228" s="1852" t="s">
        <v>28</v>
      </c>
      <c r="I228" s="1852" t="s">
        <v>896</v>
      </c>
    </row>
    <row customHeight="1" ht="11.25">
      <c r="A229" s="1852" t="s">
        <v>2257</v>
      </c>
      <c r="B229" s="1852" t="s">
        <v>16</v>
      </c>
      <c r="C229" s="1852" t="s">
        <v>2614</v>
      </c>
      <c r="D229" s="1852" t="s">
        <v>2615</v>
      </c>
      <c r="E229" s="1852" t="s">
        <v>2616</v>
      </c>
      <c r="F229" s="1852" t="s">
        <v>2606</v>
      </c>
      <c r="G229" s="1852" t="s">
        <v>2607</v>
      </c>
      <c r="H229" s="1852" t="s">
        <v>28</v>
      </c>
      <c r="I229" s="1852" t="s">
        <v>896</v>
      </c>
    </row>
    <row customHeight="1" ht="11.25">
      <c r="A230" s="1852" t="s">
        <v>2257</v>
      </c>
      <c r="B230" s="1852" t="s">
        <v>16</v>
      </c>
      <c r="C230" s="1852" t="s">
        <v>2622</v>
      </c>
      <c r="D230" s="1852" t="s">
        <v>2623</v>
      </c>
      <c r="E230" s="1852" t="s">
        <v>2624</v>
      </c>
      <c r="F230" s="1852" t="s">
        <v>2625</v>
      </c>
      <c r="G230" s="1852" t="s">
        <v>28</v>
      </c>
      <c r="H230" s="1852" t="s">
        <v>28</v>
      </c>
      <c r="I230" s="1852" t="s">
        <v>896</v>
      </c>
    </row>
    <row customHeight="1" ht="11.25">
      <c r="A231" s="1852" t="s">
        <v>2257</v>
      </c>
      <c r="B231" s="1852" t="s">
        <v>16</v>
      </c>
      <c r="C231" s="1852" t="s">
        <v>2640</v>
      </c>
      <c r="D231" s="1852" t="s">
        <v>2641</v>
      </c>
      <c r="E231" s="1852" t="s">
        <v>2642</v>
      </c>
      <c r="F231" s="1852" t="s">
        <v>2308</v>
      </c>
      <c r="G231" s="1852" t="s">
        <v>28</v>
      </c>
      <c r="H231" s="1852" t="s">
        <v>28</v>
      </c>
      <c r="I231" s="1852" t="s">
        <v>896</v>
      </c>
    </row>
    <row customHeight="1" ht="11.25">
      <c r="A232" s="1852" t="s">
        <v>2257</v>
      </c>
      <c r="B232" s="1852" t="s">
        <v>16</v>
      </c>
      <c r="C232" s="1852" t="s">
        <v>2652</v>
      </c>
      <c r="D232" s="1852" t="s">
        <v>2653</v>
      </c>
      <c r="E232" s="1852" t="s">
        <v>2654</v>
      </c>
      <c r="F232" s="1852" t="s">
        <v>2265</v>
      </c>
      <c r="G232" s="1852" t="s">
        <v>2655</v>
      </c>
      <c r="H232" s="1852" t="s">
        <v>28</v>
      </c>
      <c r="I232" s="1852" t="s">
        <v>896</v>
      </c>
    </row>
    <row customHeight="1" ht="11.25">
      <c r="A233" s="1852" t="s">
        <v>2257</v>
      </c>
      <c r="B233" s="1852" t="s">
        <v>16</v>
      </c>
      <c r="C233" s="1852" t="s">
        <v>2680</v>
      </c>
      <c r="D233" s="1852" t="s">
        <v>2681</v>
      </c>
      <c r="E233" s="1852" t="s">
        <v>2682</v>
      </c>
      <c r="F233" s="1852" t="s">
        <v>2659</v>
      </c>
      <c r="G233" s="1852" t="s">
        <v>28</v>
      </c>
      <c r="H233" s="1852" t="s">
        <v>28</v>
      </c>
      <c r="I233" s="1852" t="s">
        <v>896</v>
      </c>
    </row>
    <row customHeight="1" ht="11.25">
      <c r="A234" s="1852" t="s">
        <v>2257</v>
      </c>
      <c r="B234" s="1852" t="s">
        <v>16</v>
      </c>
      <c r="C234" s="1852" t="s">
        <v>2696</v>
      </c>
      <c r="D234" s="1852" t="s">
        <v>2697</v>
      </c>
      <c r="E234" s="1852" t="s">
        <v>2698</v>
      </c>
      <c r="F234" s="1852" t="s">
        <v>2699</v>
      </c>
      <c r="G234" s="1852" t="s">
        <v>2700</v>
      </c>
      <c r="H234" s="1852" t="s">
        <v>28</v>
      </c>
      <c r="I234" s="1852" t="s">
        <v>896</v>
      </c>
    </row>
    <row customHeight="1" ht="11.25">
      <c r="A235" s="1852" t="s">
        <v>2257</v>
      </c>
      <c r="B235" s="1852" t="s">
        <v>16</v>
      </c>
      <c r="C235" s="1852" t="s">
        <v>2701</v>
      </c>
      <c r="D235" s="1852" t="s">
        <v>2702</v>
      </c>
      <c r="E235" s="1852" t="s">
        <v>2703</v>
      </c>
      <c r="F235" s="1852" t="s">
        <v>2659</v>
      </c>
      <c r="G235" s="1852" t="s">
        <v>28</v>
      </c>
      <c r="H235" s="1852" t="s">
        <v>28</v>
      </c>
      <c r="I235" s="1852" t="s">
        <v>896</v>
      </c>
    </row>
    <row customHeight="1" ht="11.25">
      <c r="A236" s="1852" t="s">
        <v>2257</v>
      </c>
      <c r="B236" s="1852" t="s">
        <v>16</v>
      </c>
      <c r="C236" s="1852" t="s">
        <v>2719</v>
      </c>
      <c r="D236" s="1852" t="s">
        <v>2720</v>
      </c>
      <c r="E236" s="1852" t="s">
        <v>2721</v>
      </c>
      <c r="F236" s="1852" t="s">
        <v>2265</v>
      </c>
      <c r="G236" s="1852" t="s">
        <v>28</v>
      </c>
      <c r="H236" s="1852" t="s">
        <v>28</v>
      </c>
      <c r="I236" s="1852" t="s">
        <v>896</v>
      </c>
    </row>
    <row customHeight="1" ht="11.25">
      <c r="A237" s="1852" t="s">
        <v>2257</v>
      </c>
      <c r="B237" s="1852" t="s">
        <v>16</v>
      </c>
      <c r="C237" s="1852" t="s">
        <v>2725</v>
      </c>
      <c r="D237" s="1852" t="s">
        <v>2726</v>
      </c>
      <c r="E237" s="1852" t="s">
        <v>2293</v>
      </c>
      <c r="F237" s="1852" t="s">
        <v>2727</v>
      </c>
      <c r="G237" s="1852" t="s">
        <v>28</v>
      </c>
      <c r="H237" s="1852" t="s">
        <v>28</v>
      </c>
      <c r="I237" s="1852" t="s">
        <v>896</v>
      </c>
    </row>
    <row customHeight="1" ht="11.25">
      <c r="A238" s="1852" t="s">
        <v>2257</v>
      </c>
      <c r="B238" s="1852" t="s">
        <v>16</v>
      </c>
      <c r="C238" s="1852" t="s">
        <v>2728</v>
      </c>
      <c r="D238" s="1852" t="s">
        <v>2729</v>
      </c>
      <c r="E238" s="1852" t="s">
        <v>2730</v>
      </c>
      <c r="F238" s="1852" t="s">
        <v>2324</v>
      </c>
      <c r="G238" s="1852" t="s">
        <v>28</v>
      </c>
      <c r="H238" s="1852" t="s">
        <v>28</v>
      </c>
      <c r="I238" s="1852" t="s">
        <v>896</v>
      </c>
    </row>
    <row customHeight="1" ht="11.25">
      <c r="A239" s="1852" t="s">
        <v>2257</v>
      </c>
      <c r="B239" s="1852" t="s">
        <v>16</v>
      </c>
      <c r="C239" s="1852" t="s">
        <v>2737</v>
      </c>
      <c r="D239" s="1852" t="s">
        <v>2738</v>
      </c>
      <c r="E239" s="1852" t="s">
        <v>2739</v>
      </c>
      <c r="F239" s="1852" t="s">
        <v>2324</v>
      </c>
      <c r="G239" s="1852" t="s">
        <v>28</v>
      </c>
      <c r="H239" s="1852" t="s">
        <v>28</v>
      </c>
      <c r="I239" s="1852" t="s">
        <v>896</v>
      </c>
    </row>
    <row customHeight="1" ht="11.25">
      <c r="A240" s="1852" t="s">
        <v>2257</v>
      </c>
      <c r="B240" s="1852" t="s">
        <v>16</v>
      </c>
      <c r="C240" s="1852" t="s">
        <v>2768</v>
      </c>
      <c r="D240" s="1852" t="s">
        <v>2769</v>
      </c>
      <c r="E240" s="1852" t="s">
        <v>2770</v>
      </c>
      <c r="F240" s="1852" t="s">
        <v>2324</v>
      </c>
      <c r="G240" s="1852" t="s">
        <v>2771</v>
      </c>
      <c r="H240" s="1852" t="s">
        <v>28</v>
      </c>
      <c r="I240" s="1852" t="s">
        <v>896</v>
      </c>
    </row>
    <row customHeight="1" ht="11.25">
      <c r="A241" s="1852" t="s">
        <v>2257</v>
      </c>
      <c r="B241" s="1852" t="s">
        <v>16</v>
      </c>
      <c r="C241" s="1852" t="s">
        <v>2804</v>
      </c>
      <c r="D241" s="1852" t="s">
        <v>2805</v>
      </c>
      <c r="E241" s="1852" t="s">
        <v>2806</v>
      </c>
      <c r="F241" s="1852" t="s">
        <v>2317</v>
      </c>
      <c r="G241" s="1852" t="s">
        <v>2807</v>
      </c>
      <c r="H241" s="1852" t="s">
        <v>28</v>
      </c>
      <c r="I241" s="1852" t="s">
        <v>896</v>
      </c>
    </row>
    <row customHeight="1" ht="11.25">
      <c r="A242" s="1852" t="s">
        <v>2257</v>
      </c>
      <c r="B242" s="1852" t="s">
        <v>16</v>
      </c>
      <c r="C242" s="1852" t="s">
        <v>2816</v>
      </c>
      <c r="D242" s="1852" t="s">
        <v>2817</v>
      </c>
      <c r="E242" s="1852" t="s">
        <v>2818</v>
      </c>
      <c r="F242" s="1852" t="s">
        <v>2659</v>
      </c>
      <c r="G242" s="1852" t="s">
        <v>2819</v>
      </c>
      <c r="H242" s="1852" t="s">
        <v>28</v>
      </c>
      <c r="I242" s="1852" t="s">
        <v>896</v>
      </c>
    </row>
    <row customHeight="1" ht="11.25">
      <c r="A243" s="1852" t="s">
        <v>2257</v>
      </c>
      <c r="B243" s="1852" t="s">
        <v>16</v>
      </c>
      <c r="C243" s="1852" t="s">
        <v>28</v>
      </c>
      <c r="D243" s="1852" t="s">
        <v>2827</v>
      </c>
      <c r="E243" s="1852" t="s">
        <v>2828</v>
      </c>
      <c r="F243" s="1852" t="s">
        <v>2340</v>
      </c>
      <c r="G243" s="1852" t="s">
        <v>28</v>
      </c>
      <c r="H243" s="1852" t="s">
        <v>28</v>
      </c>
      <c r="I243" s="1852" t="s">
        <v>896</v>
      </c>
    </row>
    <row customHeight="1" ht="11.25">
      <c r="A244" s="1852" t="s">
        <v>2257</v>
      </c>
      <c r="B244" s="1852" t="s">
        <v>16</v>
      </c>
      <c r="C244" s="1852" t="s">
        <v>2829</v>
      </c>
      <c r="D244" s="1852" t="s">
        <v>2830</v>
      </c>
      <c r="E244" s="1852" t="s">
        <v>2831</v>
      </c>
      <c r="F244" s="1852" t="s">
        <v>2289</v>
      </c>
      <c r="G244" s="1852" t="s">
        <v>28</v>
      </c>
      <c r="H244" s="1852" t="s">
        <v>28</v>
      </c>
      <c r="I244" s="1852" t="s">
        <v>896</v>
      </c>
    </row>
    <row customHeight="1" ht="11.25">
      <c r="A245" s="1852" t="s">
        <v>2257</v>
      </c>
      <c r="B245" s="1852" t="s">
        <v>16</v>
      </c>
      <c r="C245" s="1852" t="s">
        <v>2838</v>
      </c>
      <c r="D245" s="1852" t="s">
        <v>2839</v>
      </c>
      <c r="E245" s="1852" t="s">
        <v>2840</v>
      </c>
      <c r="F245" s="1852" t="s">
        <v>2289</v>
      </c>
      <c r="G245" s="1852" t="s">
        <v>28</v>
      </c>
      <c r="H245" s="1852" t="s">
        <v>28</v>
      </c>
      <c r="I245" s="1852" t="s">
        <v>896</v>
      </c>
    </row>
    <row customHeight="1" ht="11.25">
      <c r="A246" s="1852" t="s">
        <v>2257</v>
      </c>
      <c r="B246" s="1852" t="s">
        <v>16</v>
      </c>
      <c r="C246" s="1852" t="s">
        <v>2858</v>
      </c>
      <c r="D246" s="1852" t="s">
        <v>2859</v>
      </c>
      <c r="E246" s="1852" t="s">
        <v>2320</v>
      </c>
      <c r="F246" s="1852" t="s">
        <v>2860</v>
      </c>
      <c r="G246" s="1852" t="s">
        <v>28</v>
      </c>
      <c r="H246" s="1852" t="s">
        <v>28</v>
      </c>
      <c r="I246" s="1852" t="s">
        <v>896</v>
      </c>
    </row>
    <row customHeight="1" ht="11.25">
      <c r="A247" s="1852" t="s">
        <v>2257</v>
      </c>
      <c r="B247" s="1852" t="s">
        <v>16</v>
      </c>
      <c r="C247" s="1852" t="s">
        <v>2861</v>
      </c>
      <c r="D247" s="1852" t="s">
        <v>2862</v>
      </c>
      <c r="E247" s="1852" t="s">
        <v>2616</v>
      </c>
      <c r="F247" s="1852" t="s">
        <v>2863</v>
      </c>
      <c r="G247" s="1852" t="s">
        <v>28</v>
      </c>
      <c r="H247" s="1852" t="s">
        <v>28</v>
      </c>
      <c r="I247" s="1852" t="s">
        <v>896</v>
      </c>
    </row>
    <row customHeight="1" ht="11.25">
      <c r="A248" s="1852" t="s">
        <v>2257</v>
      </c>
      <c r="B248" s="1852" t="s">
        <v>16</v>
      </c>
      <c r="C248" s="1852" t="s">
        <v>2874</v>
      </c>
      <c r="D248" s="1852" t="s">
        <v>2875</v>
      </c>
      <c r="E248" s="1852" t="s">
        <v>2876</v>
      </c>
      <c r="F248" s="1852" t="s">
        <v>2487</v>
      </c>
      <c r="G248" s="1852" t="s">
        <v>28</v>
      </c>
      <c r="H248" s="1852" t="s">
        <v>28</v>
      </c>
      <c r="I248" s="1852" t="s">
        <v>896</v>
      </c>
    </row>
    <row customHeight="1" ht="11.25">
      <c r="A249" s="1852" t="s">
        <v>2257</v>
      </c>
      <c r="B249" s="1852" t="s">
        <v>16</v>
      </c>
      <c r="C249" s="1852" t="s">
        <v>2877</v>
      </c>
      <c r="D249" s="1852" t="s">
        <v>2878</v>
      </c>
      <c r="E249" s="1852" t="s">
        <v>2879</v>
      </c>
      <c r="F249" s="1852" t="s">
        <v>2340</v>
      </c>
      <c r="G249" s="1852" t="s">
        <v>28</v>
      </c>
      <c r="H249" s="1852" t="s">
        <v>28</v>
      </c>
      <c r="I249" s="1852" t="s">
        <v>896</v>
      </c>
    </row>
    <row customHeight="1" ht="11.25">
      <c r="A250" s="1852" t="s">
        <v>2257</v>
      </c>
      <c r="B250" s="1852" t="s">
        <v>16</v>
      </c>
      <c r="C250" s="1852" t="s">
        <v>2262</v>
      </c>
      <c r="D250" s="1852" t="s">
        <v>2263</v>
      </c>
      <c r="E250" s="1852" t="s">
        <v>2264</v>
      </c>
      <c r="F250" s="1852" t="s">
        <v>2265</v>
      </c>
      <c r="G250" s="1852" t="s">
        <v>28</v>
      </c>
      <c r="H250" s="1852" t="s">
        <v>28</v>
      </c>
      <c r="I250" s="1852" t="s">
        <v>856</v>
      </c>
    </row>
    <row customHeight="1" ht="11.25">
      <c r="A251" s="1852" t="s">
        <v>2257</v>
      </c>
      <c r="B251" s="1852" t="s">
        <v>16</v>
      </c>
      <c r="C251" s="1852" t="s">
        <v>2266</v>
      </c>
      <c r="D251" s="1852" t="s">
        <v>2267</v>
      </c>
      <c r="E251" s="1852" t="s">
        <v>2268</v>
      </c>
      <c r="F251" s="1852" t="s">
        <v>2269</v>
      </c>
      <c r="G251" s="1852" t="s">
        <v>28</v>
      </c>
      <c r="H251" s="1852" t="s">
        <v>28</v>
      </c>
      <c r="I251" s="1852" t="s">
        <v>856</v>
      </c>
    </row>
    <row customHeight="1" ht="11.25">
      <c r="A252" s="1852" t="s">
        <v>2257</v>
      </c>
      <c r="B252" s="1852" t="s">
        <v>16</v>
      </c>
      <c r="C252" s="1852" t="s">
        <v>2277</v>
      </c>
      <c r="D252" s="1852" t="s">
        <v>2278</v>
      </c>
      <c r="E252" s="1852" t="s">
        <v>2279</v>
      </c>
      <c r="F252" s="1852" t="s">
        <v>2280</v>
      </c>
      <c r="G252" s="1852" t="s">
        <v>2281</v>
      </c>
      <c r="H252" s="1852" t="s">
        <v>28</v>
      </c>
      <c r="I252" s="1852" t="s">
        <v>856</v>
      </c>
    </row>
    <row customHeight="1" ht="11.25">
      <c r="A253" s="1852" t="s">
        <v>2257</v>
      </c>
      <c r="B253" s="1852" t="s">
        <v>16</v>
      </c>
      <c r="C253" s="1852" t="s">
        <v>2286</v>
      </c>
      <c r="D253" s="1852" t="s">
        <v>2287</v>
      </c>
      <c r="E253" s="1852" t="s">
        <v>2288</v>
      </c>
      <c r="F253" s="1852" t="s">
        <v>2289</v>
      </c>
      <c r="G253" s="1852" t="s">
        <v>2290</v>
      </c>
      <c r="H253" s="1852" t="s">
        <v>28</v>
      </c>
      <c r="I253" s="1852" t="s">
        <v>856</v>
      </c>
    </row>
    <row customHeight="1" ht="11.25">
      <c r="A254" s="1852" t="s">
        <v>2257</v>
      </c>
      <c r="B254" s="1852" t="s">
        <v>16</v>
      </c>
      <c r="C254" s="1852" t="s">
        <v>2886</v>
      </c>
      <c r="D254" s="1852" t="s">
        <v>2887</v>
      </c>
      <c r="E254" s="1852" t="s">
        <v>2888</v>
      </c>
      <c r="F254" s="1852" t="s">
        <v>2332</v>
      </c>
      <c r="G254" s="1852" t="s">
        <v>2889</v>
      </c>
      <c r="H254" s="1852" t="s">
        <v>28</v>
      </c>
      <c r="I254" s="1852" t="s">
        <v>856</v>
      </c>
    </row>
    <row customHeight="1" ht="11.25">
      <c r="A255" s="1852" t="s">
        <v>2257</v>
      </c>
      <c r="B255" s="1852" t="s">
        <v>16</v>
      </c>
      <c r="C255" s="1852" t="s">
        <v>2890</v>
      </c>
      <c r="D255" s="1852" t="s">
        <v>2292</v>
      </c>
      <c r="E255" s="1852" t="s">
        <v>2293</v>
      </c>
      <c r="F255" s="1852" t="s">
        <v>2891</v>
      </c>
      <c r="G255" s="1852" t="s">
        <v>2892</v>
      </c>
      <c r="H255" s="1852" t="s">
        <v>28</v>
      </c>
      <c r="I255" s="1852" t="s">
        <v>856</v>
      </c>
    </row>
    <row customHeight="1" ht="11.25">
      <c r="A256" s="1852" t="s">
        <v>2257</v>
      </c>
      <c r="B256" s="1852" t="s">
        <v>16</v>
      </c>
      <c r="C256" s="1852" t="s">
        <v>2291</v>
      </c>
      <c r="D256" s="1852" t="s">
        <v>2292</v>
      </c>
      <c r="E256" s="1852" t="s">
        <v>2293</v>
      </c>
      <c r="F256" s="1852" t="s">
        <v>2294</v>
      </c>
      <c r="G256" s="1852" t="s">
        <v>28</v>
      </c>
      <c r="H256" s="1852" t="s">
        <v>28</v>
      </c>
      <c r="I256" s="1852" t="s">
        <v>856</v>
      </c>
    </row>
    <row customHeight="1" ht="11.25">
      <c r="A257" s="1852" t="s">
        <v>2257</v>
      </c>
      <c r="B257" s="1852" t="s">
        <v>16</v>
      </c>
      <c r="C257" s="1852" t="s">
        <v>2295</v>
      </c>
      <c r="D257" s="1852" t="s">
        <v>2296</v>
      </c>
      <c r="E257" s="1852" t="s">
        <v>2297</v>
      </c>
      <c r="F257" s="1852" t="s">
        <v>2298</v>
      </c>
      <c r="G257" s="1852" t="s">
        <v>2299</v>
      </c>
      <c r="H257" s="1852" t="s">
        <v>28</v>
      </c>
      <c r="I257" s="1852" t="s">
        <v>856</v>
      </c>
    </row>
    <row customHeight="1" ht="11.25">
      <c r="A258" s="1852" t="s">
        <v>2257</v>
      </c>
      <c r="B258" s="1852" t="s">
        <v>16</v>
      </c>
      <c r="C258" s="1852" t="s">
        <v>2309</v>
      </c>
      <c r="D258" s="1852" t="s">
        <v>2310</v>
      </c>
      <c r="E258" s="1852" t="s">
        <v>2311</v>
      </c>
      <c r="F258" s="1852" t="s">
        <v>2312</v>
      </c>
      <c r="G258" s="1852" t="s">
        <v>2313</v>
      </c>
      <c r="H258" s="1852" t="s">
        <v>28</v>
      </c>
      <c r="I258" s="1852" t="s">
        <v>856</v>
      </c>
    </row>
    <row customHeight="1" ht="11.25">
      <c r="A259" s="1852" t="s">
        <v>2257</v>
      </c>
      <c r="B259" s="1852" t="s">
        <v>16</v>
      </c>
      <c r="C259" s="1852" t="s">
        <v>2318</v>
      </c>
      <c r="D259" s="1852" t="s">
        <v>2319</v>
      </c>
      <c r="E259" s="1852" t="s">
        <v>2320</v>
      </c>
      <c r="F259" s="1852" t="s">
        <v>2298</v>
      </c>
      <c r="G259" s="1852" t="s">
        <v>28</v>
      </c>
      <c r="H259" s="1852" t="s">
        <v>28</v>
      </c>
      <c r="I259" s="1852" t="s">
        <v>856</v>
      </c>
    </row>
    <row customHeight="1" ht="11.25">
      <c r="A260" s="1852" t="s">
        <v>2257</v>
      </c>
      <c r="B260" s="1852" t="s">
        <v>16</v>
      </c>
      <c r="C260" s="1852" t="s">
        <v>2321</v>
      </c>
      <c r="D260" s="1852" t="s">
        <v>2322</v>
      </c>
      <c r="E260" s="1852" t="s">
        <v>2323</v>
      </c>
      <c r="F260" s="1852" t="s">
        <v>2324</v>
      </c>
      <c r="G260" s="1852" t="s">
        <v>28</v>
      </c>
      <c r="H260" s="1852" t="s">
        <v>28</v>
      </c>
      <c r="I260" s="1852" t="s">
        <v>856</v>
      </c>
    </row>
    <row customHeight="1" ht="11.25">
      <c r="A261" s="1852" t="s">
        <v>2257</v>
      </c>
      <c r="B261" s="1852" t="s">
        <v>16</v>
      </c>
      <c r="C261" s="1852" t="s">
        <v>2893</v>
      </c>
      <c r="D261" s="1852" t="s">
        <v>2894</v>
      </c>
      <c r="E261" s="1852" t="s">
        <v>2895</v>
      </c>
      <c r="F261" s="1852" t="s">
        <v>2419</v>
      </c>
      <c r="G261" s="1852" t="s">
        <v>2896</v>
      </c>
      <c r="H261" s="1852" t="s">
        <v>28</v>
      </c>
      <c r="I261" s="1852" t="s">
        <v>856</v>
      </c>
    </row>
    <row customHeight="1" ht="11.25">
      <c r="A262" s="1852" t="s">
        <v>2257</v>
      </c>
      <c r="B262" s="1852" t="s">
        <v>16</v>
      </c>
      <c r="C262" s="1852" t="s">
        <v>2897</v>
      </c>
      <c r="D262" s="1852" t="s">
        <v>2898</v>
      </c>
      <c r="E262" s="1852" t="s">
        <v>2899</v>
      </c>
      <c r="F262" s="1852" t="s">
        <v>2345</v>
      </c>
      <c r="G262" s="1852" t="s">
        <v>28</v>
      </c>
      <c r="H262" s="1852" t="s">
        <v>28</v>
      </c>
      <c r="I262" s="1852" t="s">
        <v>856</v>
      </c>
    </row>
    <row customHeight="1" ht="11.25">
      <c r="A263" s="1852" t="s">
        <v>2257</v>
      </c>
      <c r="B263" s="1852" t="s">
        <v>16</v>
      </c>
      <c r="C263" s="1852" t="s">
        <v>2346</v>
      </c>
      <c r="D263" s="1852" t="s">
        <v>2347</v>
      </c>
      <c r="E263" s="1852" t="s">
        <v>2348</v>
      </c>
      <c r="F263" s="1852" t="s">
        <v>2285</v>
      </c>
      <c r="G263" s="1852" t="s">
        <v>2349</v>
      </c>
      <c r="H263" s="1852" t="s">
        <v>28</v>
      </c>
      <c r="I263" s="1852" t="s">
        <v>856</v>
      </c>
    </row>
    <row customHeight="1" ht="11.25">
      <c r="A264" s="1852" t="s">
        <v>2257</v>
      </c>
      <c r="B264" s="1852" t="s">
        <v>16</v>
      </c>
      <c r="C264" s="1852" t="s">
        <v>2354</v>
      </c>
      <c r="D264" s="1852" t="s">
        <v>2355</v>
      </c>
      <c r="E264" s="1852" t="s">
        <v>2356</v>
      </c>
      <c r="F264" s="1852" t="s">
        <v>2340</v>
      </c>
      <c r="G264" s="1852" t="s">
        <v>28</v>
      </c>
      <c r="H264" s="1852" t="s">
        <v>28</v>
      </c>
      <c r="I264" s="1852" t="s">
        <v>856</v>
      </c>
    </row>
    <row customHeight="1" ht="11.25">
      <c r="A265" s="1852" t="s">
        <v>2257</v>
      </c>
      <c r="B265" s="1852" t="s">
        <v>16</v>
      </c>
      <c r="C265" s="1852" t="s">
        <v>13</v>
      </c>
      <c r="D265" s="1852" t="s">
        <v>47</v>
      </c>
      <c r="E265" s="1852" t="s">
        <v>50</v>
      </c>
      <c r="F265" s="1852" t="s">
        <v>52</v>
      </c>
      <c r="G265" s="1852" t="s">
        <v>2362</v>
      </c>
      <c r="H265" s="1852" t="s">
        <v>28</v>
      </c>
      <c r="I265" s="1852" t="s">
        <v>856</v>
      </c>
    </row>
    <row customHeight="1" ht="11.25">
      <c r="A266" s="1852" t="s">
        <v>2257</v>
      </c>
      <c r="B266" s="1852" t="s">
        <v>16</v>
      </c>
      <c r="C266" s="1852" t="s">
        <v>2370</v>
      </c>
      <c r="D266" s="1852" t="s">
        <v>2371</v>
      </c>
      <c r="E266" s="1852" t="s">
        <v>2372</v>
      </c>
      <c r="F266" s="1852" t="s">
        <v>2373</v>
      </c>
      <c r="G266" s="1852" t="s">
        <v>28</v>
      </c>
      <c r="H266" s="1852" t="s">
        <v>28</v>
      </c>
      <c r="I266" s="1852" t="s">
        <v>856</v>
      </c>
    </row>
    <row customHeight="1" ht="11.25">
      <c r="A267" s="1852" t="s">
        <v>2257</v>
      </c>
      <c r="B267" s="1852" t="s">
        <v>16</v>
      </c>
      <c r="C267" s="1852" t="s">
        <v>2378</v>
      </c>
      <c r="D267" s="1852" t="s">
        <v>2379</v>
      </c>
      <c r="E267" s="1852" t="s">
        <v>2380</v>
      </c>
      <c r="F267" s="1852" t="s">
        <v>2381</v>
      </c>
      <c r="G267" s="1852" t="s">
        <v>2382</v>
      </c>
      <c r="H267" s="1852" t="s">
        <v>28</v>
      </c>
      <c r="I267" s="1852" t="s">
        <v>856</v>
      </c>
    </row>
    <row customHeight="1" ht="11.25">
      <c r="A268" s="1852" t="s">
        <v>2257</v>
      </c>
      <c r="B268" s="1852" t="s">
        <v>16</v>
      </c>
      <c r="C268" s="1852" t="s">
        <v>2900</v>
      </c>
      <c r="D268" s="1852" t="s">
        <v>2901</v>
      </c>
      <c r="E268" s="1852" t="s">
        <v>2316</v>
      </c>
      <c r="F268" s="1852" t="s">
        <v>2298</v>
      </c>
      <c r="G268" s="1852" t="s">
        <v>2902</v>
      </c>
      <c r="H268" s="1852" t="s">
        <v>28</v>
      </c>
      <c r="I268" s="1852" t="s">
        <v>856</v>
      </c>
    </row>
    <row customHeight="1" ht="11.25">
      <c r="A269" s="1852" t="s">
        <v>2257</v>
      </c>
      <c r="B269" s="1852" t="s">
        <v>16</v>
      </c>
      <c r="C269" s="1852" t="s">
        <v>2399</v>
      </c>
      <c r="D269" s="1852" t="s">
        <v>2400</v>
      </c>
      <c r="E269" s="1852" t="s">
        <v>2401</v>
      </c>
      <c r="F269" s="1852" t="s">
        <v>2402</v>
      </c>
      <c r="G269" s="1852" t="s">
        <v>28</v>
      </c>
      <c r="H269" s="1852" t="s">
        <v>28</v>
      </c>
      <c r="I269" s="1852" t="s">
        <v>856</v>
      </c>
    </row>
    <row customHeight="1" ht="11.25">
      <c r="A270" s="1852" t="s">
        <v>2257</v>
      </c>
      <c r="B270" s="1852" t="s">
        <v>16</v>
      </c>
      <c r="C270" s="1852" t="s">
        <v>2411</v>
      </c>
      <c r="D270" s="1852" t="s">
        <v>2412</v>
      </c>
      <c r="E270" s="1852" t="s">
        <v>2413</v>
      </c>
      <c r="F270" s="1852" t="s">
        <v>2414</v>
      </c>
      <c r="G270" s="1852" t="s">
        <v>2415</v>
      </c>
      <c r="H270" s="1852" t="s">
        <v>28</v>
      </c>
      <c r="I270" s="1852" t="s">
        <v>856</v>
      </c>
    </row>
    <row customHeight="1" ht="11.25">
      <c r="A271" s="1852" t="s">
        <v>2257</v>
      </c>
      <c r="B271" s="1852" t="s">
        <v>16</v>
      </c>
      <c r="C271" s="1852" t="s">
        <v>2420</v>
      </c>
      <c r="D271" s="1852" t="s">
        <v>2421</v>
      </c>
      <c r="E271" s="1852" t="s">
        <v>2422</v>
      </c>
      <c r="F271" s="1852" t="s">
        <v>2414</v>
      </c>
      <c r="G271" s="1852" t="s">
        <v>2423</v>
      </c>
      <c r="H271" s="1852" t="s">
        <v>28</v>
      </c>
      <c r="I271" s="1852" t="s">
        <v>856</v>
      </c>
    </row>
    <row customHeight="1" ht="11.25">
      <c r="A272" s="1852" t="s">
        <v>2257</v>
      </c>
      <c r="B272" s="1852" t="s">
        <v>16</v>
      </c>
      <c r="C272" s="1852" t="s">
        <v>2903</v>
      </c>
      <c r="D272" s="1852" t="s">
        <v>2904</v>
      </c>
      <c r="E272" s="1852" t="s">
        <v>2905</v>
      </c>
      <c r="F272" s="1852" t="s">
        <v>2340</v>
      </c>
      <c r="G272" s="1852" t="s">
        <v>28</v>
      </c>
      <c r="H272" s="1852" t="s">
        <v>28</v>
      </c>
      <c r="I272" s="1852" t="s">
        <v>856</v>
      </c>
    </row>
    <row customHeight="1" ht="11.25">
      <c r="A273" s="1852" t="s">
        <v>2257</v>
      </c>
      <c r="B273" s="1852" t="s">
        <v>16</v>
      </c>
      <c r="C273" s="1852" t="s">
        <v>2424</v>
      </c>
      <c r="D273" s="1852" t="s">
        <v>2425</v>
      </c>
      <c r="E273" s="1852" t="s">
        <v>2426</v>
      </c>
      <c r="F273" s="1852" t="s">
        <v>2280</v>
      </c>
      <c r="G273" s="1852" t="s">
        <v>28</v>
      </c>
      <c r="H273" s="1852" t="s">
        <v>28</v>
      </c>
      <c r="I273" s="1852" t="s">
        <v>856</v>
      </c>
    </row>
    <row customHeight="1" ht="11.25">
      <c r="A274" s="1852" t="s">
        <v>2257</v>
      </c>
      <c r="B274" s="1852" t="s">
        <v>16</v>
      </c>
      <c r="C274" s="1852" t="s">
        <v>2427</v>
      </c>
      <c r="D274" s="1852" t="s">
        <v>2428</v>
      </c>
      <c r="E274" s="1852" t="s">
        <v>2429</v>
      </c>
      <c r="F274" s="1852" t="s">
        <v>2280</v>
      </c>
      <c r="G274" s="1852" t="s">
        <v>28</v>
      </c>
      <c r="H274" s="1852" t="s">
        <v>28</v>
      </c>
      <c r="I274" s="1852" t="s">
        <v>856</v>
      </c>
    </row>
    <row customHeight="1" ht="11.25">
      <c r="A275" s="1852" t="s">
        <v>2257</v>
      </c>
      <c r="B275" s="1852" t="s">
        <v>16</v>
      </c>
      <c r="C275" s="1852" t="s">
        <v>2430</v>
      </c>
      <c r="D275" s="1852" t="s">
        <v>2431</v>
      </c>
      <c r="E275" s="1852" t="s">
        <v>2432</v>
      </c>
      <c r="F275" s="1852" t="s">
        <v>2312</v>
      </c>
      <c r="G275" s="1852" t="s">
        <v>28</v>
      </c>
      <c r="H275" s="1852" t="s">
        <v>28</v>
      </c>
      <c r="I275" s="1852" t="s">
        <v>856</v>
      </c>
    </row>
    <row customHeight="1" ht="11.25">
      <c r="A276" s="1852" t="s">
        <v>2257</v>
      </c>
      <c r="B276" s="1852" t="s">
        <v>16</v>
      </c>
      <c r="C276" s="1852" t="s">
        <v>2433</v>
      </c>
      <c r="D276" s="1852" t="s">
        <v>2434</v>
      </c>
      <c r="E276" s="1852" t="s">
        <v>2435</v>
      </c>
      <c r="F276" s="1852" t="s">
        <v>2436</v>
      </c>
      <c r="G276" s="1852" t="s">
        <v>2437</v>
      </c>
      <c r="H276" s="1852" t="s">
        <v>28</v>
      </c>
      <c r="I276" s="1852" t="s">
        <v>856</v>
      </c>
    </row>
    <row customHeight="1" ht="11.25">
      <c r="A277" s="1852" t="s">
        <v>2257</v>
      </c>
      <c r="B277" s="1852" t="s">
        <v>16</v>
      </c>
      <c r="C277" s="1852" t="s">
        <v>2438</v>
      </c>
      <c r="D277" s="1852" t="s">
        <v>2439</v>
      </c>
      <c r="E277" s="1852" t="s">
        <v>2440</v>
      </c>
      <c r="F277" s="1852" t="s">
        <v>2436</v>
      </c>
      <c r="G277" s="1852" t="s">
        <v>2441</v>
      </c>
      <c r="H277" s="1852" t="s">
        <v>28</v>
      </c>
      <c r="I277" s="1852" t="s">
        <v>856</v>
      </c>
    </row>
    <row customHeight="1" ht="11.25">
      <c r="A278" s="1852" t="s">
        <v>2257</v>
      </c>
      <c r="B278" s="1852" t="s">
        <v>16</v>
      </c>
      <c r="C278" s="1852" t="s">
        <v>2445</v>
      </c>
      <c r="D278" s="1852" t="s">
        <v>2446</v>
      </c>
      <c r="E278" s="1852" t="s">
        <v>2447</v>
      </c>
      <c r="F278" s="1852" t="s">
        <v>2324</v>
      </c>
      <c r="G278" s="1852" t="s">
        <v>28</v>
      </c>
      <c r="H278" s="1852" t="s">
        <v>28</v>
      </c>
      <c r="I278" s="1852" t="s">
        <v>856</v>
      </c>
    </row>
    <row customHeight="1" ht="11.25">
      <c r="A279" s="1852" t="s">
        <v>2257</v>
      </c>
      <c r="B279" s="1852" t="s">
        <v>16</v>
      </c>
      <c r="C279" s="1852" t="s">
        <v>2448</v>
      </c>
      <c r="D279" s="1852" t="s">
        <v>2449</v>
      </c>
      <c r="E279" s="1852" t="s">
        <v>2450</v>
      </c>
      <c r="F279" s="1852" t="s">
        <v>2312</v>
      </c>
      <c r="G279" s="1852" t="s">
        <v>2451</v>
      </c>
      <c r="H279" s="1852" t="s">
        <v>28</v>
      </c>
      <c r="I279" s="1852" t="s">
        <v>856</v>
      </c>
    </row>
    <row customHeight="1" ht="11.25">
      <c r="A280" s="1852" t="s">
        <v>2257</v>
      </c>
      <c r="B280" s="1852" t="s">
        <v>16</v>
      </c>
      <c r="C280" s="1852" t="s">
        <v>2459</v>
      </c>
      <c r="D280" s="1852" t="s">
        <v>2460</v>
      </c>
      <c r="E280" s="1852" t="s">
        <v>2461</v>
      </c>
      <c r="F280" s="1852" t="s">
        <v>2298</v>
      </c>
      <c r="G280" s="1852" t="s">
        <v>2462</v>
      </c>
      <c r="H280" s="1852" t="s">
        <v>28</v>
      </c>
      <c r="I280" s="1852" t="s">
        <v>856</v>
      </c>
    </row>
    <row customHeight="1" ht="11.25">
      <c r="A281" s="1852" t="s">
        <v>2257</v>
      </c>
      <c r="B281" s="1852" t="s">
        <v>16</v>
      </c>
      <c r="C281" s="1852" t="s">
        <v>2463</v>
      </c>
      <c r="D281" s="1852" t="s">
        <v>2464</v>
      </c>
      <c r="E281" s="1852" t="s">
        <v>2465</v>
      </c>
      <c r="F281" s="1852" t="s">
        <v>2466</v>
      </c>
      <c r="G281" s="1852" t="s">
        <v>28</v>
      </c>
      <c r="H281" s="1852" t="s">
        <v>28</v>
      </c>
      <c r="I281" s="1852" t="s">
        <v>856</v>
      </c>
    </row>
    <row customHeight="1" ht="11.25">
      <c r="A282" s="1852" t="s">
        <v>2257</v>
      </c>
      <c r="B282" s="1852" t="s">
        <v>16</v>
      </c>
      <c r="C282" s="1852" t="s">
        <v>2467</v>
      </c>
      <c r="D282" s="1852" t="s">
        <v>2468</v>
      </c>
      <c r="E282" s="1852" t="s">
        <v>2469</v>
      </c>
      <c r="F282" s="1852" t="s">
        <v>2414</v>
      </c>
      <c r="G282" s="1852" t="s">
        <v>28</v>
      </c>
      <c r="H282" s="1852" t="s">
        <v>28</v>
      </c>
      <c r="I282" s="1852" t="s">
        <v>856</v>
      </c>
    </row>
    <row customHeight="1" ht="11.25">
      <c r="A283" s="1852" t="s">
        <v>2257</v>
      </c>
      <c r="B283" s="1852" t="s">
        <v>16</v>
      </c>
      <c r="C283" s="1852" t="s">
        <v>2470</v>
      </c>
      <c r="D283" s="1852" t="s">
        <v>2471</v>
      </c>
      <c r="E283" s="1852" t="s">
        <v>2472</v>
      </c>
      <c r="F283" s="1852" t="s">
        <v>2473</v>
      </c>
      <c r="G283" s="1852" t="s">
        <v>28</v>
      </c>
      <c r="H283" s="1852" t="s">
        <v>28</v>
      </c>
      <c r="I283" s="1852" t="s">
        <v>856</v>
      </c>
    </row>
    <row customHeight="1" ht="11.25">
      <c r="A284" s="1852" t="s">
        <v>2257</v>
      </c>
      <c r="B284" s="1852" t="s">
        <v>16</v>
      </c>
      <c r="C284" s="1852" t="s">
        <v>2474</v>
      </c>
      <c r="D284" s="1852" t="s">
        <v>2475</v>
      </c>
      <c r="E284" s="1852" t="s">
        <v>2476</v>
      </c>
      <c r="F284" s="1852" t="s">
        <v>2414</v>
      </c>
      <c r="G284" s="1852" t="s">
        <v>28</v>
      </c>
      <c r="H284" s="1852" t="s">
        <v>28</v>
      </c>
      <c r="I284" s="1852" t="s">
        <v>856</v>
      </c>
    </row>
    <row customHeight="1" ht="11.25">
      <c r="A285" s="1852" t="s">
        <v>2257</v>
      </c>
      <c r="B285" s="1852" t="s">
        <v>16</v>
      </c>
      <c r="C285" s="1852" t="s">
        <v>2477</v>
      </c>
      <c r="D285" s="1852" t="s">
        <v>2478</v>
      </c>
      <c r="E285" s="1852" t="s">
        <v>2479</v>
      </c>
      <c r="F285" s="1852" t="s">
        <v>2480</v>
      </c>
      <c r="G285" s="1852" t="s">
        <v>28</v>
      </c>
      <c r="H285" s="1852" t="s">
        <v>28</v>
      </c>
      <c r="I285" s="1852" t="s">
        <v>856</v>
      </c>
    </row>
    <row customHeight="1" ht="11.25">
      <c r="A286" s="1852" t="s">
        <v>2257</v>
      </c>
      <c r="B286" s="1852" t="s">
        <v>16</v>
      </c>
      <c r="C286" s="1852" t="s">
        <v>2481</v>
      </c>
      <c r="D286" s="1852" t="s">
        <v>2482</v>
      </c>
      <c r="E286" s="1852" t="s">
        <v>2483</v>
      </c>
      <c r="F286" s="1852" t="s">
        <v>2265</v>
      </c>
      <c r="G286" s="1852" t="s">
        <v>28</v>
      </c>
      <c r="H286" s="1852" t="s">
        <v>28</v>
      </c>
      <c r="I286" s="1852" t="s">
        <v>856</v>
      </c>
    </row>
    <row customHeight="1" ht="11.25">
      <c r="A287" s="1852" t="s">
        <v>2257</v>
      </c>
      <c r="B287" s="1852" t="s">
        <v>16</v>
      </c>
      <c r="C287" s="1852" t="s">
        <v>2484</v>
      </c>
      <c r="D287" s="1852" t="s">
        <v>2485</v>
      </c>
      <c r="E287" s="1852" t="s">
        <v>2486</v>
      </c>
      <c r="F287" s="1852" t="s">
        <v>2487</v>
      </c>
      <c r="G287" s="1852" t="s">
        <v>28</v>
      </c>
      <c r="H287" s="1852" t="s">
        <v>28</v>
      </c>
      <c r="I287" s="1852" t="s">
        <v>856</v>
      </c>
    </row>
    <row customHeight="1" ht="11.25">
      <c r="A288" s="1852" t="s">
        <v>2257</v>
      </c>
      <c r="B288" s="1852" t="s">
        <v>16</v>
      </c>
      <c r="C288" s="1852" t="s">
        <v>2488</v>
      </c>
      <c r="D288" s="1852" t="s">
        <v>2489</v>
      </c>
      <c r="E288" s="1852" t="s">
        <v>2490</v>
      </c>
      <c r="F288" s="1852" t="s">
        <v>2265</v>
      </c>
      <c r="G288" s="1852" t="s">
        <v>2491</v>
      </c>
      <c r="H288" s="1852" t="s">
        <v>28</v>
      </c>
      <c r="I288" s="1852" t="s">
        <v>856</v>
      </c>
    </row>
    <row customHeight="1" ht="11.25">
      <c r="A289" s="1852" t="s">
        <v>2257</v>
      </c>
      <c r="B289" s="1852" t="s">
        <v>16</v>
      </c>
      <c r="C289" s="1852" t="s">
        <v>2496</v>
      </c>
      <c r="D289" s="1852" t="s">
        <v>2497</v>
      </c>
      <c r="E289" s="1852" t="s">
        <v>2498</v>
      </c>
      <c r="F289" s="1852" t="s">
        <v>2265</v>
      </c>
      <c r="G289" s="1852" t="s">
        <v>2491</v>
      </c>
      <c r="H289" s="1852" t="s">
        <v>28</v>
      </c>
      <c r="I289" s="1852" t="s">
        <v>856</v>
      </c>
    </row>
    <row customHeight="1" ht="11.25">
      <c r="A290" s="1852" t="s">
        <v>2257</v>
      </c>
      <c r="B290" s="1852" t="s">
        <v>16</v>
      </c>
      <c r="C290" s="1852" t="s">
        <v>2499</v>
      </c>
      <c r="D290" s="1852" t="s">
        <v>2500</v>
      </c>
      <c r="E290" s="1852" t="s">
        <v>2501</v>
      </c>
      <c r="F290" s="1852" t="s">
        <v>2324</v>
      </c>
      <c r="G290" s="1852" t="s">
        <v>28</v>
      </c>
      <c r="H290" s="1852" t="s">
        <v>28</v>
      </c>
      <c r="I290" s="1852" t="s">
        <v>856</v>
      </c>
    </row>
    <row customHeight="1" ht="11.25">
      <c r="A291" s="1852" t="s">
        <v>2257</v>
      </c>
      <c r="B291" s="1852" t="s">
        <v>16</v>
      </c>
      <c r="C291" s="1852" t="s">
        <v>2502</v>
      </c>
      <c r="D291" s="1852" t="s">
        <v>2503</v>
      </c>
      <c r="E291" s="1852" t="s">
        <v>2504</v>
      </c>
      <c r="F291" s="1852" t="s">
        <v>2285</v>
      </c>
      <c r="G291" s="1852" t="s">
        <v>2505</v>
      </c>
      <c r="H291" s="1852" t="s">
        <v>28</v>
      </c>
      <c r="I291" s="1852" t="s">
        <v>856</v>
      </c>
    </row>
    <row customHeight="1" ht="11.25">
      <c r="A292" s="1852" t="s">
        <v>2257</v>
      </c>
      <c r="B292" s="1852" t="s">
        <v>16</v>
      </c>
      <c r="C292" s="1852" t="s">
        <v>2906</v>
      </c>
      <c r="D292" s="1852" t="s">
        <v>2907</v>
      </c>
      <c r="E292" s="1852" t="s">
        <v>2908</v>
      </c>
      <c r="F292" s="1852" t="s">
        <v>2298</v>
      </c>
      <c r="G292" s="1852" t="s">
        <v>28</v>
      </c>
      <c r="H292" s="1852" t="s">
        <v>28</v>
      </c>
      <c r="I292" s="1852" t="s">
        <v>856</v>
      </c>
    </row>
    <row customHeight="1" ht="11.25">
      <c r="A293" s="1852" t="s">
        <v>2257</v>
      </c>
      <c r="B293" s="1852" t="s">
        <v>16</v>
      </c>
      <c r="C293" s="1852" t="s">
        <v>2909</v>
      </c>
      <c r="D293" s="1852" t="s">
        <v>2910</v>
      </c>
      <c r="E293" s="1852" t="s">
        <v>2911</v>
      </c>
      <c r="F293" s="1852" t="s">
        <v>2298</v>
      </c>
      <c r="G293" s="1852" t="s">
        <v>28</v>
      </c>
      <c r="H293" s="1852" t="s">
        <v>28</v>
      </c>
      <c r="I293" s="1852" t="s">
        <v>856</v>
      </c>
    </row>
    <row customHeight="1" ht="11.25">
      <c r="A294" s="1852" t="s">
        <v>2257</v>
      </c>
      <c r="B294" s="1852" t="s">
        <v>16</v>
      </c>
      <c r="C294" s="1852" t="s">
        <v>2506</v>
      </c>
      <c r="D294" s="1852" t="s">
        <v>2507</v>
      </c>
      <c r="E294" s="1852" t="s">
        <v>2508</v>
      </c>
      <c r="F294" s="1852" t="s">
        <v>2265</v>
      </c>
      <c r="G294" s="1852" t="s">
        <v>2509</v>
      </c>
      <c r="H294" s="1852" t="s">
        <v>28</v>
      </c>
      <c r="I294" s="1852" t="s">
        <v>856</v>
      </c>
    </row>
    <row customHeight="1" ht="11.25">
      <c r="A295" s="1852" t="s">
        <v>2257</v>
      </c>
      <c r="B295" s="1852" t="s">
        <v>16</v>
      </c>
      <c r="C295" s="1852" t="s">
        <v>2510</v>
      </c>
      <c r="D295" s="1852" t="s">
        <v>2511</v>
      </c>
      <c r="E295" s="1852" t="s">
        <v>2512</v>
      </c>
      <c r="F295" s="1852" t="s">
        <v>2473</v>
      </c>
      <c r="G295" s="1852" t="s">
        <v>28</v>
      </c>
      <c r="H295" s="1852" t="s">
        <v>28</v>
      </c>
      <c r="I295" s="1852" t="s">
        <v>856</v>
      </c>
    </row>
    <row customHeight="1" ht="11.25">
      <c r="A296" s="1852" t="s">
        <v>2257</v>
      </c>
      <c r="B296" s="1852" t="s">
        <v>16</v>
      </c>
      <c r="C296" s="1852" t="s">
        <v>2530</v>
      </c>
      <c r="D296" s="1852" t="s">
        <v>2531</v>
      </c>
      <c r="E296" s="1852" t="s">
        <v>2532</v>
      </c>
      <c r="F296" s="1852" t="s">
        <v>2419</v>
      </c>
      <c r="G296" s="1852" t="s">
        <v>28</v>
      </c>
      <c r="H296" s="1852" t="s">
        <v>28</v>
      </c>
      <c r="I296" s="1852" t="s">
        <v>856</v>
      </c>
    </row>
    <row customHeight="1" ht="11.25">
      <c r="A297" s="1852" t="s">
        <v>2257</v>
      </c>
      <c r="B297" s="1852" t="s">
        <v>16</v>
      </c>
      <c r="C297" s="1852" t="s">
        <v>2912</v>
      </c>
      <c r="D297" s="1852" t="s">
        <v>2913</v>
      </c>
      <c r="E297" s="1852" t="s">
        <v>2380</v>
      </c>
      <c r="F297" s="1852" t="s">
        <v>2914</v>
      </c>
      <c r="G297" s="1852" t="s">
        <v>28</v>
      </c>
      <c r="H297" s="1852" t="s">
        <v>28</v>
      </c>
      <c r="I297" s="1852" t="s">
        <v>856</v>
      </c>
    </row>
    <row customHeight="1" ht="11.25">
      <c r="A298" s="1852" t="s">
        <v>2257</v>
      </c>
      <c r="B298" s="1852" t="s">
        <v>16</v>
      </c>
      <c r="C298" s="1852" t="s">
        <v>2539</v>
      </c>
      <c r="D298" s="1852" t="s">
        <v>2540</v>
      </c>
      <c r="E298" s="1852" t="s">
        <v>2541</v>
      </c>
      <c r="F298" s="1852" t="s">
        <v>2312</v>
      </c>
      <c r="G298" s="1852" t="s">
        <v>28</v>
      </c>
      <c r="H298" s="1852" t="s">
        <v>28</v>
      </c>
      <c r="I298" s="1852" t="s">
        <v>856</v>
      </c>
    </row>
    <row customHeight="1" ht="11.25">
      <c r="A299" s="1852" t="s">
        <v>2257</v>
      </c>
      <c r="B299" s="1852" t="s">
        <v>16</v>
      </c>
      <c r="C299" s="1852" t="s">
        <v>2915</v>
      </c>
      <c r="D299" s="1852" t="s">
        <v>2916</v>
      </c>
      <c r="E299" s="1852" t="s">
        <v>2917</v>
      </c>
      <c r="F299" s="1852" t="s">
        <v>2328</v>
      </c>
      <c r="G299" s="1852" t="s">
        <v>2918</v>
      </c>
      <c r="H299" s="1852" t="s">
        <v>28</v>
      </c>
      <c r="I299" s="1852" t="s">
        <v>856</v>
      </c>
    </row>
    <row customHeight="1" ht="11.25">
      <c r="A300" s="1852" t="s">
        <v>2257</v>
      </c>
      <c r="B300" s="1852" t="s">
        <v>16</v>
      </c>
      <c r="C300" s="1852" t="s">
        <v>2546</v>
      </c>
      <c r="D300" s="1852" t="s">
        <v>2547</v>
      </c>
      <c r="E300" s="1852" t="s">
        <v>2548</v>
      </c>
      <c r="F300" s="1852" t="s">
        <v>2487</v>
      </c>
      <c r="G300" s="1852" t="s">
        <v>2549</v>
      </c>
      <c r="H300" s="1852" t="s">
        <v>28</v>
      </c>
      <c r="I300" s="1852" t="s">
        <v>856</v>
      </c>
    </row>
    <row customHeight="1" ht="11.25">
      <c r="A301" s="1852" t="s">
        <v>2257</v>
      </c>
      <c r="B301" s="1852" t="s">
        <v>16</v>
      </c>
      <c r="C301" s="1852" t="s">
        <v>2550</v>
      </c>
      <c r="D301" s="1852" t="s">
        <v>2551</v>
      </c>
      <c r="E301" s="1852" t="s">
        <v>2552</v>
      </c>
      <c r="F301" s="1852" t="s">
        <v>2553</v>
      </c>
      <c r="G301" s="1852" t="s">
        <v>2554</v>
      </c>
      <c r="H301" s="1852" t="s">
        <v>28</v>
      </c>
      <c r="I301" s="1852" t="s">
        <v>856</v>
      </c>
    </row>
    <row customHeight="1" ht="11.25">
      <c r="A302" s="1852" t="s">
        <v>2257</v>
      </c>
      <c r="B302" s="1852" t="s">
        <v>16</v>
      </c>
      <c r="C302" s="1852" t="s">
        <v>2555</v>
      </c>
      <c r="D302" s="1852" t="s">
        <v>2551</v>
      </c>
      <c r="E302" s="1852" t="s">
        <v>2552</v>
      </c>
      <c r="F302" s="1852" t="s">
        <v>2556</v>
      </c>
      <c r="G302" s="1852" t="s">
        <v>28</v>
      </c>
      <c r="H302" s="1852" t="s">
        <v>28</v>
      </c>
      <c r="I302" s="1852" t="s">
        <v>856</v>
      </c>
    </row>
    <row customHeight="1" ht="11.25">
      <c r="A303" s="1852" t="s">
        <v>2257</v>
      </c>
      <c r="B303" s="1852" t="s">
        <v>16</v>
      </c>
      <c r="C303" s="1852" t="s">
        <v>2560</v>
      </c>
      <c r="D303" s="1852" t="s">
        <v>2561</v>
      </c>
      <c r="E303" s="1852" t="s">
        <v>2260</v>
      </c>
      <c r="F303" s="1852" t="s">
        <v>2562</v>
      </c>
      <c r="G303" s="1852" t="s">
        <v>28</v>
      </c>
      <c r="H303" s="1852" t="s">
        <v>28</v>
      </c>
      <c r="I303" s="1852" t="s">
        <v>856</v>
      </c>
    </row>
    <row customHeight="1" ht="11.25">
      <c r="A304" s="1852" t="s">
        <v>2257</v>
      </c>
      <c r="B304" s="1852" t="s">
        <v>16</v>
      </c>
      <c r="C304" s="1852" t="s">
        <v>2563</v>
      </c>
      <c r="D304" s="1852" t="s">
        <v>2564</v>
      </c>
      <c r="E304" s="1852" t="s">
        <v>2260</v>
      </c>
      <c r="F304" s="1852" t="s">
        <v>2565</v>
      </c>
      <c r="G304" s="1852" t="s">
        <v>28</v>
      </c>
      <c r="H304" s="1852" t="s">
        <v>28</v>
      </c>
      <c r="I304" s="1852" t="s">
        <v>856</v>
      </c>
    </row>
    <row customHeight="1" ht="11.25">
      <c r="A305" s="1852" t="s">
        <v>2257</v>
      </c>
      <c r="B305" s="1852" t="s">
        <v>16</v>
      </c>
      <c r="C305" s="1852" t="s">
        <v>2566</v>
      </c>
      <c r="D305" s="1852" t="s">
        <v>2567</v>
      </c>
      <c r="E305" s="1852" t="s">
        <v>2260</v>
      </c>
      <c r="F305" s="1852" t="s">
        <v>2568</v>
      </c>
      <c r="G305" s="1852" t="s">
        <v>28</v>
      </c>
      <c r="H305" s="1852" t="s">
        <v>28</v>
      </c>
      <c r="I305" s="1852" t="s">
        <v>856</v>
      </c>
    </row>
    <row customHeight="1" ht="11.25">
      <c r="A306" s="1852" t="s">
        <v>2257</v>
      </c>
      <c r="B306" s="1852" t="s">
        <v>16</v>
      </c>
      <c r="C306" s="1852" t="s">
        <v>2569</v>
      </c>
      <c r="D306" s="1852" t="s">
        <v>2570</v>
      </c>
      <c r="E306" s="1852" t="s">
        <v>2260</v>
      </c>
      <c r="F306" s="1852" t="s">
        <v>2571</v>
      </c>
      <c r="G306" s="1852" t="s">
        <v>28</v>
      </c>
      <c r="H306" s="1852" t="s">
        <v>28</v>
      </c>
      <c r="I306" s="1852" t="s">
        <v>856</v>
      </c>
    </row>
    <row customHeight="1" ht="11.25">
      <c r="A307" s="1852" t="s">
        <v>2257</v>
      </c>
      <c r="B307" s="1852" t="s">
        <v>16</v>
      </c>
      <c r="C307" s="1852" t="s">
        <v>2572</v>
      </c>
      <c r="D307" s="1852" t="s">
        <v>2573</v>
      </c>
      <c r="E307" s="1852" t="s">
        <v>2260</v>
      </c>
      <c r="F307" s="1852" t="s">
        <v>2574</v>
      </c>
      <c r="G307" s="1852" t="s">
        <v>28</v>
      </c>
      <c r="H307" s="1852" t="s">
        <v>28</v>
      </c>
      <c r="I307" s="1852" t="s">
        <v>856</v>
      </c>
    </row>
    <row customHeight="1" ht="11.25">
      <c r="A308" s="1852" t="s">
        <v>2257</v>
      </c>
      <c r="B308" s="1852" t="s">
        <v>16</v>
      </c>
      <c r="C308" s="1852" t="s">
        <v>2575</v>
      </c>
      <c r="D308" s="1852" t="s">
        <v>2576</v>
      </c>
      <c r="E308" s="1852" t="s">
        <v>2260</v>
      </c>
      <c r="F308" s="1852" t="s">
        <v>2577</v>
      </c>
      <c r="G308" s="1852" t="s">
        <v>28</v>
      </c>
      <c r="H308" s="1852" t="s">
        <v>28</v>
      </c>
      <c r="I308" s="1852" t="s">
        <v>856</v>
      </c>
    </row>
    <row customHeight="1" ht="11.25">
      <c r="A309" s="1852" t="s">
        <v>2257</v>
      </c>
      <c r="B309" s="1852" t="s">
        <v>16</v>
      </c>
      <c r="C309" s="1852" t="s">
        <v>2578</v>
      </c>
      <c r="D309" s="1852" t="s">
        <v>2579</v>
      </c>
      <c r="E309" s="1852" t="s">
        <v>2260</v>
      </c>
      <c r="F309" s="1852" t="s">
        <v>2580</v>
      </c>
      <c r="G309" s="1852" t="s">
        <v>28</v>
      </c>
      <c r="H309" s="1852" t="s">
        <v>28</v>
      </c>
      <c r="I309" s="1852" t="s">
        <v>856</v>
      </c>
    </row>
    <row customHeight="1" ht="11.25">
      <c r="A310" s="1852" t="s">
        <v>2257</v>
      </c>
      <c r="B310" s="1852" t="s">
        <v>16</v>
      </c>
      <c r="C310" s="1852" t="s">
        <v>2581</v>
      </c>
      <c r="D310" s="1852" t="s">
        <v>2582</v>
      </c>
      <c r="E310" s="1852" t="s">
        <v>2260</v>
      </c>
      <c r="F310" s="1852" t="s">
        <v>2583</v>
      </c>
      <c r="G310" s="1852" t="s">
        <v>28</v>
      </c>
      <c r="H310" s="1852" t="s">
        <v>28</v>
      </c>
      <c r="I310" s="1852" t="s">
        <v>856</v>
      </c>
    </row>
    <row customHeight="1" ht="11.25">
      <c r="A311" s="1852" t="s">
        <v>2257</v>
      </c>
      <c r="B311" s="1852" t="s">
        <v>16</v>
      </c>
      <c r="C311" s="1852" t="s">
        <v>2584</v>
      </c>
      <c r="D311" s="1852" t="s">
        <v>2585</v>
      </c>
      <c r="E311" s="1852" t="s">
        <v>2260</v>
      </c>
      <c r="F311" s="1852" t="s">
        <v>2586</v>
      </c>
      <c r="G311" s="1852" t="s">
        <v>28</v>
      </c>
      <c r="H311" s="1852" t="s">
        <v>28</v>
      </c>
      <c r="I311" s="1852" t="s">
        <v>856</v>
      </c>
    </row>
    <row customHeight="1" ht="11.25">
      <c r="A312" s="1852" t="s">
        <v>2257</v>
      </c>
      <c r="B312" s="1852" t="s">
        <v>16</v>
      </c>
      <c r="C312" s="1852" t="s">
        <v>2587</v>
      </c>
      <c r="D312" s="1852" t="s">
        <v>2588</v>
      </c>
      <c r="E312" s="1852" t="s">
        <v>2260</v>
      </c>
      <c r="F312" s="1852" t="s">
        <v>2589</v>
      </c>
      <c r="G312" s="1852" t="s">
        <v>28</v>
      </c>
      <c r="H312" s="1852" t="s">
        <v>28</v>
      </c>
      <c r="I312" s="1852" t="s">
        <v>856</v>
      </c>
    </row>
    <row customHeight="1" ht="11.25">
      <c r="A313" s="1852" t="s">
        <v>2257</v>
      </c>
      <c r="B313" s="1852" t="s">
        <v>16</v>
      </c>
      <c r="C313" s="1852" t="s">
        <v>2919</v>
      </c>
      <c r="D313" s="1852" t="s">
        <v>2920</v>
      </c>
      <c r="E313" s="1852" t="s">
        <v>2401</v>
      </c>
      <c r="F313" s="1852" t="s">
        <v>2921</v>
      </c>
      <c r="G313" s="1852" t="s">
        <v>28</v>
      </c>
      <c r="H313" s="1852" t="s">
        <v>28</v>
      </c>
      <c r="I313" s="1852" t="s">
        <v>856</v>
      </c>
    </row>
    <row customHeight="1" ht="11.25">
      <c r="A314" s="1852" t="s">
        <v>2257</v>
      </c>
      <c r="B314" s="1852" t="s">
        <v>16</v>
      </c>
      <c r="C314" s="1852" t="s">
        <v>2590</v>
      </c>
      <c r="D314" s="1852" t="s">
        <v>2591</v>
      </c>
      <c r="E314" s="1852" t="s">
        <v>2592</v>
      </c>
      <c r="F314" s="1852" t="s">
        <v>2593</v>
      </c>
      <c r="G314" s="1852" t="s">
        <v>28</v>
      </c>
      <c r="H314" s="1852" t="s">
        <v>28</v>
      </c>
      <c r="I314" s="1852" t="s">
        <v>856</v>
      </c>
    </row>
    <row customHeight="1" ht="11.25">
      <c r="A315" s="1852" t="s">
        <v>2257</v>
      </c>
      <c r="B315" s="1852" t="s">
        <v>16</v>
      </c>
      <c r="C315" s="1852" t="s">
        <v>2594</v>
      </c>
      <c r="D315" s="1852" t="s">
        <v>2595</v>
      </c>
      <c r="E315" s="1852" t="s">
        <v>2592</v>
      </c>
      <c r="F315" s="1852" t="s">
        <v>2596</v>
      </c>
      <c r="G315" s="1852" t="s">
        <v>28</v>
      </c>
      <c r="H315" s="1852" t="s">
        <v>28</v>
      </c>
      <c r="I315" s="1852" t="s">
        <v>856</v>
      </c>
    </row>
    <row customHeight="1" ht="11.25">
      <c r="A316" s="1852" t="s">
        <v>2257</v>
      </c>
      <c r="B316" s="1852" t="s">
        <v>16</v>
      </c>
      <c r="C316" s="1852" t="s">
        <v>2600</v>
      </c>
      <c r="D316" s="1852" t="s">
        <v>2601</v>
      </c>
      <c r="E316" s="1852" t="s">
        <v>2592</v>
      </c>
      <c r="F316" s="1852" t="s">
        <v>2602</v>
      </c>
      <c r="G316" s="1852" t="s">
        <v>28</v>
      </c>
      <c r="H316" s="1852" t="s">
        <v>28</v>
      </c>
      <c r="I316" s="1852" t="s">
        <v>856</v>
      </c>
    </row>
    <row customHeight="1" ht="11.25">
      <c r="A317" s="1852" t="s">
        <v>2257</v>
      </c>
      <c r="B317" s="1852" t="s">
        <v>16</v>
      </c>
      <c r="C317" s="1852" t="s">
        <v>2603</v>
      </c>
      <c r="D317" s="1852" t="s">
        <v>2604</v>
      </c>
      <c r="E317" s="1852" t="s">
        <v>2605</v>
      </c>
      <c r="F317" s="1852" t="s">
        <v>2606</v>
      </c>
      <c r="G317" s="1852" t="s">
        <v>2607</v>
      </c>
      <c r="H317" s="1852" t="s">
        <v>28</v>
      </c>
      <c r="I317" s="1852" t="s">
        <v>856</v>
      </c>
    </row>
    <row customHeight="1" ht="11.25">
      <c r="A318" s="1852" t="s">
        <v>2257</v>
      </c>
      <c r="B318" s="1852" t="s">
        <v>16</v>
      </c>
      <c r="C318" s="1852" t="s">
        <v>2608</v>
      </c>
      <c r="D318" s="1852" t="s">
        <v>2609</v>
      </c>
      <c r="E318" s="1852" t="s">
        <v>2610</v>
      </c>
      <c r="F318" s="1852" t="s">
        <v>2298</v>
      </c>
      <c r="G318" s="1852" t="s">
        <v>28</v>
      </c>
      <c r="H318" s="1852" t="s">
        <v>28</v>
      </c>
      <c r="I318" s="1852" t="s">
        <v>856</v>
      </c>
    </row>
    <row customHeight="1" ht="11.25">
      <c r="A319" s="1852" t="s">
        <v>2257</v>
      </c>
      <c r="B319" s="1852" t="s">
        <v>16</v>
      </c>
      <c r="C319" s="1852" t="s">
        <v>2614</v>
      </c>
      <c r="D319" s="1852" t="s">
        <v>2615</v>
      </c>
      <c r="E319" s="1852" t="s">
        <v>2616</v>
      </c>
      <c r="F319" s="1852" t="s">
        <v>2606</v>
      </c>
      <c r="G319" s="1852" t="s">
        <v>2607</v>
      </c>
      <c r="H319" s="1852" t="s">
        <v>28</v>
      </c>
      <c r="I319" s="1852" t="s">
        <v>856</v>
      </c>
    </row>
    <row customHeight="1" ht="11.25">
      <c r="A320" s="1852" t="s">
        <v>2257</v>
      </c>
      <c r="B320" s="1852" t="s">
        <v>16</v>
      </c>
      <c r="C320" s="1852" t="s">
        <v>2617</v>
      </c>
      <c r="D320" s="1852" t="s">
        <v>2618</v>
      </c>
      <c r="E320" s="1852" t="s">
        <v>2268</v>
      </c>
      <c r="F320" s="1852" t="s">
        <v>2619</v>
      </c>
      <c r="G320" s="1852" t="s">
        <v>28</v>
      </c>
      <c r="H320" s="1852" t="s">
        <v>28</v>
      </c>
      <c r="I320" s="1852" t="s">
        <v>856</v>
      </c>
    </row>
    <row customHeight="1" ht="11.25">
      <c r="A321" s="1852" t="s">
        <v>2257</v>
      </c>
      <c r="B321" s="1852" t="s">
        <v>16</v>
      </c>
      <c r="C321" s="1852" t="s">
        <v>2922</v>
      </c>
      <c r="D321" s="1852" t="s">
        <v>2923</v>
      </c>
      <c r="E321" s="1852" t="s">
        <v>2268</v>
      </c>
      <c r="F321" s="1852" t="s">
        <v>2924</v>
      </c>
      <c r="G321" s="1852" t="s">
        <v>28</v>
      </c>
      <c r="H321" s="1852" t="s">
        <v>28</v>
      </c>
      <c r="I321" s="1852" t="s">
        <v>856</v>
      </c>
    </row>
    <row customHeight="1" ht="11.25">
      <c r="A322" s="1852" t="s">
        <v>2257</v>
      </c>
      <c r="B322" s="1852" t="s">
        <v>16</v>
      </c>
      <c r="C322" s="1852" t="s">
        <v>2622</v>
      </c>
      <c r="D322" s="1852" t="s">
        <v>2623</v>
      </c>
      <c r="E322" s="1852" t="s">
        <v>2624</v>
      </c>
      <c r="F322" s="1852" t="s">
        <v>2625</v>
      </c>
      <c r="G322" s="1852" t="s">
        <v>28</v>
      </c>
      <c r="H322" s="1852" t="s">
        <v>28</v>
      </c>
      <c r="I322" s="1852" t="s">
        <v>856</v>
      </c>
    </row>
    <row customHeight="1" ht="11.25">
      <c r="A323" s="1852" t="s">
        <v>2257</v>
      </c>
      <c r="B323" s="1852" t="s">
        <v>16</v>
      </c>
      <c r="C323" s="1852" t="s">
        <v>2626</v>
      </c>
      <c r="D323" s="1852" t="s">
        <v>2623</v>
      </c>
      <c r="E323" s="1852" t="s">
        <v>2624</v>
      </c>
      <c r="F323" s="1852" t="s">
        <v>2627</v>
      </c>
      <c r="G323" s="1852" t="s">
        <v>2628</v>
      </c>
      <c r="H323" s="1852" t="s">
        <v>28</v>
      </c>
      <c r="I323" s="1852" t="s">
        <v>856</v>
      </c>
    </row>
    <row customHeight="1" ht="11.25">
      <c r="A324" s="1852" t="s">
        <v>2257</v>
      </c>
      <c r="B324" s="1852" t="s">
        <v>16</v>
      </c>
      <c r="C324" s="1852" t="s">
        <v>2925</v>
      </c>
      <c r="D324" s="1852" t="s">
        <v>2926</v>
      </c>
      <c r="E324" s="1852" t="s">
        <v>2927</v>
      </c>
      <c r="F324" s="1852" t="s">
        <v>2289</v>
      </c>
      <c r="G324" s="1852" t="s">
        <v>28</v>
      </c>
      <c r="H324" s="1852" t="s">
        <v>28</v>
      </c>
      <c r="I324" s="1852" t="s">
        <v>856</v>
      </c>
    </row>
    <row customHeight="1" ht="11.25">
      <c r="A325" s="1852" t="s">
        <v>2257</v>
      </c>
      <c r="B325" s="1852" t="s">
        <v>16</v>
      </c>
      <c r="C325" s="1852" t="s">
        <v>2637</v>
      </c>
      <c r="D325" s="1852" t="s">
        <v>2638</v>
      </c>
      <c r="E325" s="1852" t="s">
        <v>2639</v>
      </c>
      <c r="F325" s="1852" t="s">
        <v>2324</v>
      </c>
      <c r="G325" s="1852" t="s">
        <v>28</v>
      </c>
      <c r="H325" s="1852" t="s">
        <v>28</v>
      </c>
      <c r="I325" s="1852" t="s">
        <v>856</v>
      </c>
    </row>
    <row customHeight="1" ht="11.25">
      <c r="A326" s="1852" t="s">
        <v>2257</v>
      </c>
      <c r="B326" s="1852" t="s">
        <v>16</v>
      </c>
      <c r="C326" s="1852" t="s">
        <v>2640</v>
      </c>
      <c r="D326" s="1852" t="s">
        <v>2641</v>
      </c>
      <c r="E326" s="1852" t="s">
        <v>2642</v>
      </c>
      <c r="F326" s="1852" t="s">
        <v>2308</v>
      </c>
      <c r="G326" s="1852" t="s">
        <v>28</v>
      </c>
      <c r="H326" s="1852" t="s">
        <v>28</v>
      </c>
      <c r="I326" s="1852" t="s">
        <v>856</v>
      </c>
    </row>
    <row customHeight="1" ht="11.25">
      <c r="A327" s="1852" t="s">
        <v>2257</v>
      </c>
      <c r="B327" s="1852" t="s">
        <v>16</v>
      </c>
      <c r="C327" s="1852" t="s">
        <v>2643</v>
      </c>
      <c r="D327" s="1852" t="s">
        <v>2644</v>
      </c>
      <c r="E327" s="1852" t="s">
        <v>2645</v>
      </c>
      <c r="F327" s="1852" t="s">
        <v>2317</v>
      </c>
      <c r="G327" s="1852" t="s">
        <v>28</v>
      </c>
      <c r="H327" s="1852" t="s">
        <v>28</v>
      </c>
      <c r="I327" s="1852" t="s">
        <v>856</v>
      </c>
    </row>
    <row customHeight="1" ht="11.25">
      <c r="A328" s="1852" t="s">
        <v>2257</v>
      </c>
      <c r="B328" s="1852" t="s">
        <v>16</v>
      </c>
      <c r="C328" s="1852" t="s">
        <v>2928</v>
      </c>
      <c r="D328" s="1852" t="s">
        <v>2929</v>
      </c>
      <c r="E328" s="1852" t="s">
        <v>2930</v>
      </c>
      <c r="F328" s="1852" t="s">
        <v>2312</v>
      </c>
      <c r="G328" s="1852" t="s">
        <v>28</v>
      </c>
      <c r="H328" s="1852" t="s">
        <v>28</v>
      </c>
      <c r="I328" s="1852" t="s">
        <v>856</v>
      </c>
    </row>
    <row customHeight="1" ht="11.25">
      <c r="A329" s="1852" t="s">
        <v>2257</v>
      </c>
      <c r="B329" s="1852" t="s">
        <v>16</v>
      </c>
      <c r="C329" s="1852" t="s">
        <v>2652</v>
      </c>
      <c r="D329" s="1852" t="s">
        <v>2653</v>
      </c>
      <c r="E329" s="1852" t="s">
        <v>2654</v>
      </c>
      <c r="F329" s="1852" t="s">
        <v>2265</v>
      </c>
      <c r="G329" s="1852" t="s">
        <v>2655</v>
      </c>
      <c r="H329" s="1852" t="s">
        <v>28</v>
      </c>
      <c r="I329" s="1852" t="s">
        <v>856</v>
      </c>
    </row>
    <row customHeight="1" ht="11.25">
      <c r="A330" s="1852" t="s">
        <v>2257</v>
      </c>
      <c r="B330" s="1852" t="s">
        <v>16</v>
      </c>
      <c r="C330" s="1852" t="s">
        <v>2656</v>
      </c>
      <c r="D330" s="1852" t="s">
        <v>2657</v>
      </c>
      <c r="E330" s="1852" t="s">
        <v>2658</v>
      </c>
      <c r="F330" s="1852" t="s">
        <v>2659</v>
      </c>
      <c r="G330" s="1852" t="s">
        <v>28</v>
      </c>
      <c r="H330" s="1852" t="s">
        <v>28</v>
      </c>
      <c r="I330" s="1852" t="s">
        <v>856</v>
      </c>
    </row>
    <row customHeight="1" ht="11.25">
      <c r="A331" s="1852" t="s">
        <v>2257</v>
      </c>
      <c r="B331" s="1852" t="s">
        <v>16</v>
      </c>
      <c r="C331" s="1852" t="s">
        <v>2660</v>
      </c>
      <c r="D331" s="1852" t="s">
        <v>2661</v>
      </c>
      <c r="E331" s="1852" t="s">
        <v>2662</v>
      </c>
      <c r="F331" s="1852" t="s">
        <v>2289</v>
      </c>
      <c r="G331" s="1852" t="s">
        <v>2663</v>
      </c>
      <c r="H331" s="1852" t="s">
        <v>28</v>
      </c>
      <c r="I331" s="1852" t="s">
        <v>856</v>
      </c>
    </row>
    <row customHeight="1" ht="11.25">
      <c r="A332" s="1852" t="s">
        <v>2257</v>
      </c>
      <c r="B332" s="1852" t="s">
        <v>16</v>
      </c>
      <c r="C332" s="1852" t="s">
        <v>2664</v>
      </c>
      <c r="D332" s="1852" t="s">
        <v>2665</v>
      </c>
      <c r="E332" s="1852" t="s">
        <v>2666</v>
      </c>
      <c r="F332" s="1852" t="s">
        <v>2466</v>
      </c>
      <c r="G332" s="1852" t="s">
        <v>28</v>
      </c>
      <c r="H332" s="1852" t="s">
        <v>28</v>
      </c>
      <c r="I332" s="1852" t="s">
        <v>856</v>
      </c>
    </row>
    <row customHeight="1" ht="11.25">
      <c r="A333" s="1852" t="s">
        <v>2257</v>
      </c>
      <c r="B333" s="1852" t="s">
        <v>16</v>
      </c>
      <c r="C333" s="1852" t="s">
        <v>2931</v>
      </c>
      <c r="D333" s="1852" t="s">
        <v>2932</v>
      </c>
      <c r="E333" s="1852" t="s">
        <v>2933</v>
      </c>
      <c r="F333" s="1852" t="s">
        <v>2324</v>
      </c>
      <c r="G333" s="1852" t="s">
        <v>28</v>
      </c>
      <c r="H333" s="1852" t="s">
        <v>28</v>
      </c>
      <c r="I333" s="1852" t="s">
        <v>856</v>
      </c>
    </row>
    <row customHeight="1" ht="11.25">
      <c r="A334" s="1852" t="s">
        <v>2257</v>
      </c>
      <c r="B334" s="1852" t="s">
        <v>16</v>
      </c>
      <c r="C334" s="1852" t="s">
        <v>2677</v>
      </c>
      <c r="D334" s="1852" t="s">
        <v>2678</v>
      </c>
      <c r="E334" s="1852" t="s">
        <v>2679</v>
      </c>
      <c r="F334" s="1852" t="s">
        <v>2466</v>
      </c>
      <c r="G334" s="1852" t="s">
        <v>28</v>
      </c>
      <c r="H334" s="1852" t="s">
        <v>28</v>
      </c>
      <c r="I334" s="1852" t="s">
        <v>856</v>
      </c>
    </row>
    <row customHeight="1" ht="11.25">
      <c r="A335" s="1852" t="s">
        <v>2257</v>
      </c>
      <c r="B335" s="1852" t="s">
        <v>16</v>
      </c>
      <c r="C335" s="1852" t="s">
        <v>2680</v>
      </c>
      <c r="D335" s="1852" t="s">
        <v>2681</v>
      </c>
      <c r="E335" s="1852" t="s">
        <v>2682</v>
      </c>
      <c r="F335" s="1852" t="s">
        <v>2659</v>
      </c>
      <c r="G335" s="1852" t="s">
        <v>28</v>
      </c>
      <c r="H335" s="1852" t="s">
        <v>28</v>
      </c>
      <c r="I335" s="1852" t="s">
        <v>856</v>
      </c>
    </row>
    <row customHeight="1" ht="11.25">
      <c r="A336" s="1852" t="s">
        <v>2257</v>
      </c>
      <c r="B336" s="1852" t="s">
        <v>16</v>
      </c>
      <c r="C336" s="1852" t="s">
        <v>2686</v>
      </c>
      <c r="D336" s="1852" t="s">
        <v>2687</v>
      </c>
      <c r="E336" s="1852" t="s">
        <v>2688</v>
      </c>
      <c r="F336" s="1852" t="s">
        <v>2360</v>
      </c>
      <c r="G336" s="1852" t="s">
        <v>2689</v>
      </c>
      <c r="H336" s="1852" t="s">
        <v>28</v>
      </c>
      <c r="I336" s="1852" t="s">
        <v>856</v>
      </c>
    </row>
    <row customHeight="1" ht="11.25">
      <c r="A337" s="1852" t="s">
        <v>2257</v>
      </c>
      <c r="B337" s="1852" t="s">
        <v>16</v>
      </c>
      <c r="C337" s="1852" t="s">
        <v>2696</v>
      </c>
      <c r="D337" s="1852" t="s">
        <v>2697</v>
      </c>
      <c r="E337" s="1852" t="s">
        <v>2698</v>
      </c>
      <c r="F337" s="1852" t="s">
        <v>2699</v>
      </c>
      <c r="G337" s="1852" t="s">
        <v>2700</v>
      </c>
      <c r="H337" s="1852" t="s">
        <v>28</v>
      </c>
      <c r="I337" s="1852" t="s">
        <v>856</v>
      </c>
    </row>
    <row customHeight="1" ht="11.25">
      <c r="A338" s="1852" t="s">
        <v>2257</v>
      </c>
      <c r="B338" s="1852" t="s">
        <v>16</v>
      </c>
      <c r="C338" s="1852" t="s">
        <v>2701</v>
      </c>
      <c r="D338" s="1852" t="s">
        <v>2702</v>
      </c>
      <c r="E338" s="1852" t="s">
        <v>2703</v>
      </c>
      <c r="F338" s="1852" t="s">
        <v>2659</v>
      </c>
      <c r="G338" s="1852" t="s">
        <v>28</v>
      </c>
      <c r="H338" s="1852" t="s">
        <v>28</v>
      </c>
      <c r="I338" s="1852" t="s">
        <v>856</v>
      </c>
    </row>
    <row customHeight="1" ht="11.25">
      <c r="A339" s="1852" t="s">
        <v>2257</v>
      </c>
      <c r="B339" s="1852" t="s">
        <v>16</v>
      </c>
      <c r="C339" s="1852" t="s">
        <v>2934</v>
      </c>
      <c r="D339" s="1852" t="s">
        <v>2935</v>
      </c>
      <c r="E339" s="1852" t="s">
        <v>2401</v>
      </c>
      <c r="F339" s="1852" t="s">
        <v>2289</v>
      </c>
      <c r="G339" s="1852" t="s">
        <v>28</v>
      </c>
      <c r="H339" s="1852" t="s">
        <v>28</v>
      </c>
      <c r="I339" s="1852" t="s">
        <v>856</v>
      </c>
    </row>
    <row customHeight="1" ht="11.25">
      <c r="A340" s="1852" t="s">
        <v>2257</v>
      </c>
      <c r="B340" s="1852" t="s">
        <v>16</v>
      </c>
      <c r="C340" s="1852" t="s">
        <v>2708</v>
      </c>
      <c r="D340" s="1852" t="s">
        <v>2709</v>
      </c>
      <c r="E340" s="1852" t="s">
        <v>2710</v>
      </c>
      <c r="F340" s="1852" t="s">
        <v>2711</v>
      </c>
      <c r="G340" s="1852" t="s">
        <v>2712</v>
      </c>
      <c r="H340" s="1852" t="s">
        <v>28</v>
      </c>
      <c r="I340" s="1852" t="s">
        <v>856</v>
      </c>
    </row>
    <row customHeight="1" ht="11.25">
      <c r="A341" s="1852" t="s">
        <v>2257</v>
      </c>
      <c r="B341" s="1852" t="s">
        <v>16</v>
      </c>
      <c r="C341" s="1852" t="s">
        <v>2936</v>
      </c>
      <c r="D341" s="1852" t="s">
        <v>2937</v>
      </c>
      <c r="E341" s="1852" t="s">
        <v>2938</v>
      </c>
      <c r="F341" s="1852" t="s">
        <v>2289</v>
      </c>
      <c r="G341" s="1852" t="s">
        <v>28</v>
      </c>
      <c r="H341" s="1852" t="s">
        <v>28</v>
      </c>
      <c r="I341" s="1852" t="s">
        <v>856</v>
      </c>
    </row>
    <row customHeight="1" ht="11.25">
      <c r="A342" s="1852" t="s">
        <v>2257</v>
      </c>
      <c r="B342" s="1852" t="s">
        <v>16</v>
      </c>
      <c r="C342" s="1852" t="s">
        <v>2722</v>
      </c>
      <c r="D342" s="1852" t="s">
        <v>2723</v>
      </c>
      <c r="E342" s="1852" t="s">
        <v>2724</v>
      </c>
      <c r="F342" s="1852" t="s">
        <v>2324</v>
      </c>
      <c r="G342" s="1852" t="s">
        <v>28</v>
      </c>
      <c r="H342" s="1852" t="s">
        <v>28</v>
      </c>
      <c r="I342" s="1852" t="s">
        <v>856</v>
      </c>
    </row>
    <row customHeight="1" ht="11.25">
      <c r="A343" s="1852" t="s">
        <v>2257</v>
      </c>
      <c r="B343" s="1852" t="s">
        <v>16</v>
      </c>
      <c r="C343" s="1852" t="s">
        <v>2939</v>
      </c>
      <c r="D343" s="1852" t="s">
        <v>2940</v>
      </c>
      <c r="E343" s="1852" t="s">
        <v>2941</v>
      </c>
      <c r="F343" s="1852" t="s">
        <v>2324</v>
      </c>
      <c r="G343" s="1852" t="s">
        <v>28</v>
      </c>
      <c r="H343" s="1852" t="s">
        <v>28</v>
      </c>
      <c r="I343" s="1852" t="s">
        <v>856</v>
      </c>
    </row>
    <row customHeight="1" ht="11.25">
      <c r="A344" s="1852" t="s">
        <v>2257</v>
      </c>
      <c r="B344" s="1852" t="s">
        <v>16</v>
      </c>
      <c r="C344" s="1852" t="s">
        <v>2942</v>
      </c>
      <c r="D344" s="1852" t="s">
        <v>2943</v>
      </c>
      <c r="E344" s="1852" t="s">
        <v>2944</v>
      </c>
      <c r="F344" s="1852" t="s">
        <v>2289</v>
      </c>
      <c r="G344" s="1852" t="s">
        <v>28</v>
      </c>
      <c r="H344" s="1852" t="s">
        <v>28</v>
      </c>
      <c r="I344" s="1852" t="s">
        <v>856</v>
      </c>
    </row>
    <row customHeight="1" ht="11.25">
      <c r="A345" s="1852" t="s">
        <v>2257</v>
      </c>
      <c r="B345" s="1852" t="s">
        <v>16</v>
      </c>
      <c r="C345" s="1852" t="s">
        <v>2752</v>
      </c>
      <c r="D345" s="1852" t="s">
        <v>2753</v>
      </c>
      <c r="E345" s="1852" t="s">
        <v>2754</v>
      </c>
      <c r="F345" s="1852" t="s">
        <v>2360</v>
      </c>
      <c r="G345" s="1852" t="s">
        <v>2755</v>
      </c>
      <c r="H345" s="1852" t="s">
        <v>28</v>
      </c>
      <c r="I345" s="1852" t="s">
        <v>856</v>
      </c>
    </row>
    <row customHeight="1" ht="11.25">
      <c r="A346" s="1852" t="s">
        <v>2257</v>
      </c>
      <c r="B346" s="1852" t="s">
        <v>16</v>
      </c>
      <c r="C346" s="1852" t="s">
        <v>2756</v>
      </c>
      <c r="D346" s="1852" t="s">
        <v>2757</v>
      </c>
      <c r="E346" s="1852" t="s">
        <v>2758</v>
      </c>
      <c r="F346" s="1852" t="s">
        <v>2360</v>
      </c>
      <c r="G346" s="1852" t="s">
        <v>28</v>
      </c>
      <c r="H346" s="1852" t="s">
        <v>28</v>
      </c>
      <c r="I346" s="1852" t="s">
        <v>856</v>
      </c>
    </row>
    <row customHeight="1" ht="11.25">
      <c r="A347" s="1852" t="s">
        <v>2257</v>
      </c>
      <c r="B347" s="1852" t="s">
        <v>16</v>
      </c>
      <c r="C347" s="1852" t="s">
        <v>2759</v>
      </c>
      <c r="D347" s="1852" t="s">
        <v>2760</v>
      </c>
      <c r="E347" s="1852" t="s">
        <v>2624</v>
      </c>
      <c r="F347" s="1852" t="s">
        <v>2761</v>
      </c>
      <c r="G347" s="1852" t="s">
        <v>28</v>
      </c>
      <c r="H347" s="1852" t="s">
        <v>28</v>
      </c>
      <c r="I347" s="1852" t="s">
        <v>856</v>
      </c>
    </row>
    <row customHeight="1" ht="11.25">
      <c r="A348" s="1852" t="s">
        <v>2257</v>
      </c>
      <c r="B348" s="1852" t="s">
        <v>16</v>
      </c>
      <c r="C348" s="1852" t="s">
        <v>2762</v>
      </c>
      <c r="D348" s="1852" t="s">
        <v>2763</v>
      </c>
      <c r="E348" s="1852" t="s">
        <v>2764</v>
      </c>
      <c r="F348" s="1852" t="s">
        <v>2360</v>
      </c>
      <c r="G348" s="1852" t="s">
        <v>28</v>
      </c>
      <c r="H348" s="1852" t="s">
        <v>28</v>
      </c>
      <c r="I348" s="1852" t="s">
        <v>856</v>
      </c>
    </row>
    <row customHeight="1" ht="11.25">
      <c r="A349" s="1852" t="s">
        <v>2257</v>
      </c>
      <c r="B349" s="1852" t="s">
        <v>16</v>
      </c>
      <c r="C349" s="1852" t="s">
        <v>2765</v>
      </c>
      <c r="D349" s="1852" t="s">
        <v>2766</v>
      </c>
      <c r="E349" s="1852" t="s">
        <v>2767</v>
      </c>
      <c r="F349" s="1852" t="s">
        <v>2336</v>
      </c>
      <c r="G349" s="1852" t="s">
        <v>28</v>
      </c>
      <c r="H349" s="1852" t="s">
        <v>28</v>
      </c>
      <c r="I349" s="1852" t="s">
        <v>856</v>
      </c>
    </row>
    <row customHeight="1" ht="11.25">
      <c r="A350" s="1852" t="s">
        <v>2257</v>
      </c>
      <c r="B350" s="1852" t="s">
        <v>16</v>
      </c>
      <c r="C350" s="1852" t="s">
        <v>2945</v>
      </c>
      <c r="D350" s="1852" t="s">
        <v>2946</v>
      </c>
      <c r="E350" s="1852" t="s">
        <v>2947</v>
      </c>
      <c r="F350" s="1852" t="s">
        <v>2298</v>
      </c>
      <c r="G350" s="1852" t="s">
        <v>28</v>
      </c>
      <c r="H350" s="1852" t="s">
        <v>28</v>
      </c>
      <c r="I350" s="1852" t="s">
        <v>856</v>
      </c>
    </row>
    <row customHeight="1" ht="11.25">
      <c r="A351" s="1852" t="s">
        <v>2257</v>
      </c>
      <c r="B351" s="1852" t="s">
        <v>16</v>
      </c>
      <c r="C351" s="1852" t="s">
        <v>2948</v>
      </c>
      <c r="D351" s="1852" t="s">
        <v>2949</v>
      </c>
      <c r="E351" s="1852" t="s">
        <v>2950</v>
      </c>
      <c r="F351" s="1852" t="s">
        <v>2324</v>
      </c>
      <c r="G351" s="1852" t="s">
        <v>28</v>
      </c>
      <c r="H351" s="1852" t="s">
        <v>28</v>
      </c>
      <c r="I351" s="1852" t="s">
        <v>856</v>
      </c>
    </row>
    <row customHeight="1" ht="11.25">
      <c r="A352" s="1852" t="s">
        <v>2257</v>
      </c>
      <c r="B352" s="1852" t="s">
        <v>16</v>
      </c>
      <c r="C352" s="1852" t="s">
        <v>2768</v>
      </c>
      <c r="D352" s="1852" t="s">
        <v>2769</v>
      </c>
      <c r="E352" s="1852" t="s">
        <v>2770</v>
      </c>
      <c r="F352" s="1852" t="s">
        <v>2324</v>
      </c>
      <c r="G352" s="1852" t="s">
        <v>2771</v>
      </c>
      <c r="H352" s="1852" t="s">
        <v>28</v>
      </c>
      <c r="I352" s="1852" t="s">
        <v>856</v>
      </c>
    </row>
    <row customHeight="1" ht="11.25">
      <c r="A353" s="1852" t="s">
        <v>2257</v>
      </c>
      <c r="B353" s="1852" t="s">
        <v>16</v>
      </c>
      <c r="C353" s="1852" t="s">
        <v>2951</v>
      </c>
      <c r="D353" s="1852" t="s">
        <v>2952</v>
      </c>
      <c r="E353" s="1852" t="s">
        <v>2953</v>
      </c>
      <c r="F353" s="1852" t="s">
        <v>2954</v>
      </c>
      <c r="G353" s="1852" t="s">
        <v>28</v>
      </c>
      <c r="H353" s="1852" t="s">
        <v>28</v>
      </c>
      <c r="I353" s="1852" t="s">
        <v>856</v>
      </c>
    </row>
    <row customHeight="1" ht="11.25">
      <c r="A354" s="1852" t="s">
        <v>2257</v>
      </c>
      <c r="B354" s="1852" t="s">
        <v>16</v>
      </c>
      <c r="C354" s="1852" t="s">
        <v>2955</v>
      </c>
      <c r="D354" s="1852" t="s">
        <v>2956</v>
      </c>
      <c r="E354" s="1852" t="s">
        <v>2957</v>
      </c>
      <c r="F354" s="1852" t="s">
        <v>2324</v>
      </c>
      <c r="G354" s="1852" t="s">
        <v>28</v>
      </c>
      <c r="H354" s="1852" t="s">
        <v>28</v>
      </c>
      <c r="I354" s="1852" t="s">
        <v>856</v>
      </c>
    </row>
    <row customHeight="1" ht="11.25">
      <c r="A355" s="1852" t="s">
        <v>2257</v>
      </c>
      <c r="B355" s="1852" t="s">
        <v>16</v>
      </c>
      <c r="C355" s="1852" t="s">
        <v>2958</v>
      </c>
      <c r="D355" s="1852" t="s">
        <v>2959</v>
      </c>
      <c r="E355" s="1852" t="s">
        <v>2960</v>
      </c>
      <c r="F355" s="1852" t="s">
        <v>2312</v>
      </c>
      <c r="G355" s="1852" t="s">
        <v>28</v>
      </c>
      <c r="H355" s="1852" t="s">
        <v>28</v>
      </c>
      <c r="I355" s="1852" t="s">
        <v>856</v>
      </c>
    </row>
    <row customHeight="1" ht="11.25">
      <c r="A356" s="1852" t="s">
        <v>2257</v>
      </c>
      <c r="B356" s="1852" t="s">
        <v>16</v>
      </c>
      <c r="C356" s="1852" t="s">
        <v>2781</v>
      </c>
      <c r="D356" s="1852" t="s">
        <v>2782</v>
      </c>
      <c r="E356" s="1852" t="s">
        <v>2783</v>
      </c>
      <c r="F356" s="1852" t="s">
        <v>2360</v>
      </c>
      <c r="G356" s="1852" t="s">
        <v>28</v>
      </c>
      <c r="H356" s="1852" t="s">
        <v>28</v>
      </c>
      <c r="I356" s="1852" t="s">
        <v>856</v>
      </c>
    </row>
    <row customHeight="1" ht="11.25">
      <c r="A357" s="1852" t="s">
        <v>2257</v>
      </c>
      <c r="B357" s="1852" t="s">
        <v>16</v>
      </c>
      <c r="C357" s="1852" t="s">
        <v>2791</v>
      </c>
      <c r="D357" s="1852" t="s">
        <v>2792</v>
      </c>
      <c r="E357" s="1852" t="s">
        <v>2793</v>
      </c>
      <c r="F357" s="1852" t="s">
        <v>2324</v>
      </c>
      <c r="G357" s="1852" t="s">
        <v>28</v>
      </c>
      <c r="H357" s="1852" t="s">
        <v>28</v>
      </c>
      <c r="I357" s="1852" t="s">
        <v>856</v>
      </c>
    </row>
    <row customHeight="1" ht="11.25">
      <c r="A358" s="1852" t="s">
        <v>2257</v>
      </c>
      <c r="B358" s="1852" t="s">
        <v>16</v>
      </c>
      <c r="C358" s="1852" t="s">
        <v>2794</v>
      </c>
      <c r="D358" s="1852" t="s">
        <v>2795</v>
      </c>
      <c r="E358" s="1852" t="s">
        <v>2796</v>
      </c>
      <c r="F358" s="1852" t="s">
        <v>2797</v>
      </c>
      <c r="G358" s="1852" t="s">
        <v>28</v>
      </c>
      <c r="H358" s="1852" t="s">
        <v>28</v>
      </c>
      <c r="I358" s="1852" t="s">
        <v>856</v>
      </c>
    </row>
    <row customHeight="1" ht="11.25">
      <c r="A359" s="1852" t="s">
        <v>2257</v>
      </c>
      <c r="B359" s="1852" t="s">
        <v>16</v>
      </c>
      <c r="C359" s="1852" t="s">
        <v>2961</v>
      </c>
      <c r="D359" s="1852" t="s">
        <v>2962</v>
      </c>
      <c r="E359" s="1852" t="s">
        <v>2963</v>
      </c>
      <c r="F359" s="1852" t="s">
        <v>2289</v>
      </c>
      <c r="G359" s="1852" t="s">
        <v>2964</v>
      </c>
      <c r="H359" s="1852" t="s">
        <v>28</v>
      </c>
      <c r="I359" s="1852" t="s">
        <v>856</v>
      </c>
    </row>
    <row customHeight="1" ht="11.25">
      <c r="A360" s="1852" t="s">
        <v>2257</v>
      </c>
      <c r="B360" s="1852" t="s">
        <v>16</v>
      </c>
      <c r="C360" s="1852" t="s">
        <v>2965</v>
      </c>
      <c r="D360" s="1852" t="s">
        <v>2966</v>
      </c>
      <c r="E360" s="1852" t="s">
        <v>2967</v>
      </c>
      <c r="F360" s="1852" t="s">
        <v>2289</v>
      </c>
      <c r="G360" s="1852" t="s">
        <v>28</v>
      </c>
      <c r="H360" s="1852" t="s">
        <v>28</v>
      </c>
      <c r="I360" s="1852" t="s">
        <v>856</v>
      </c>
    </row>
    <row customHeight="1" ht="11.25">
      <c r="A361" s="1852" t="s">
        <v>2257</v>
      </c>
      <c r="B361" s="1852" t="s">
        <v>16</v>
      </c>
      <c r="C361" s="1852" t="s">
        <v>2798</v>
      </c>
      <c r="D361" s="1852" t="s">
        <v>2799</v>
      </c>
      <c r="E361" s="1852" t="s">
        <v>2800</v>
      </c>
      <c r="F361" s="1852" t="s">
        <v>2289</v>
      </c>
      <c r="G361" s="1852" t="s">
        <v>28</v>
      </c>
      <c r="H361" s="1852" t="s">
        <v>28</v>
      </c>
      <c r="I361" s="1852" t="s">
        <v>856</v>
      </c>
    </row>
    <row customHeight="1" ht="11.25">
      <c r="A362" s="1852" t="s">
        <v>2257</v>
      </c>
      <c r="B362" s="1852" t="s">
        <v>16</v>
      </c>
      <c r="C362" s="1852" t="s">
        <v>2968</v>
      </c>
      <c r="D362" s="1852" t="s">
        <v>2969</v>
      </c>
      <c r="E362" s="1852" t="s">
        <v>2822</v>
      </c>
      <c r="F362" s="1852" t="s">
        <v>2419</v>
      </c>
      <c r="G362" s="1852" t="s">
        <v>28</v>
      </c>
      <c r="H362" s="1852" t="s">
        <v>28</v>
      </c>
      <c r="I362" s="1852" t="s">
        <v>856</v>
      </c>
    </row>
    <row customHeight="1" ht="11.25">
      <c r="A363" s="1852" t="s">
        <v>2257</v>
      </c>
      <c r="B363" s="1852" t="s">
        <v>16</v>
      </c>
      <c r="C363" s="1852" t="s">
        <v>2970</v>
      </c>
      <c r="D363" s="1852" t="s">
        <v>2971</v>
      </c>
      <c r="E363" s="1852" t="s">
        <v>2870</v>
      </c>
      <c r="F363" s="1852" t="s">
        <v>2972</v>
      </c>
      <c r="G363" s="1852" t="s">
        <v>2973</v>
      </c>
      <c r="H363" s="1852" t="s">
        <v>28</v>
      </c>
      <c r="I363" s="1852" t="s">
        <v>856</v>
      </c>
    </row>
    <row customHeight="1" ht="11.25">
      <c r="A364" s="1852" t="s">
        <v>2257</v>
      </c>
      <c r="B364" s="1852" t="s">
        <v>16</v>
      </c>
      <c r="C364" s="1852" t="s">
        <v>2804</v>
      </c>
      <c r="D364" s="1852" t="s">
        <v>2805</v>
      </c>
      <c r="E364" s="1852" t="s">
        <v>2806</v>
      </c>
      <c r="F364" s="1852" t="s">
        <v>2317</v>
      </c>
      <c r="G364" s="1852" t="s">
        <v>2807</v>
      </c>
      <c r="H364" s="1852" t="s">
        <v>28</v>
      </c>
      <c r="I364" s="1852" t="s">
        <v>856</v>
      </c>
    </row>
    <row customHeight="1" ht="11.25">
      <c r="A365" s="1852" t="s">
        <v>2257</v>
      </c>
      <c r="B365" s="1852" t="s">
        <v>16</v>
      </c>
      <c r="C365" s="1852" t="s">
        <v>2816</v>
      </c>
      <c r="D365" s="1852" t="s">
        <v>2817</v>
      </c>
      <c r="E365" s="1852" t="s">
        <v>2818</v>
      </c>
      <c r="F365" s="1852" t="s">
        <v>2659</v>
      </c>
      <c r="G365" s="1852" t="s">
        <v>2819</v>
      </c>
      <c r="H365" s="1852" t="s">
        <v>28</v>
      </c>
      <c r="I365" s="1852" t="s">
        <v>856</v>
      </c>
    </row>
    <row customHeight="1" ht="11.25">
      <c r="A366" s="1852" t="s">
        <v>2257</v>
      </c>
      <c r="B366" s="1852" t="s">
        <v>16</v>
      </c>
      <c r="C366" s="1852" t="s">
        <v>2820</v>
      </c>
      <c r="D366" s="1852" t="s">
        <v>2821</v>
      </c>
      <c r="E366" s="1852" t="s">
        <v>2822</v>
      </c>
      <c r="F366" s="1852" t="s">
        <v>2458</v>
      </c>
      <c r="G366" s="1852" t="s">
        <v>28</v>
      </c>
      <c r="H366" s="1852" t="s">
        <v>28</v>
      </c>
      <c r="I366" s="1852" t="s">
        <v>856</v>
      </c>
    </row>
    <row customHeight="1" ht="11.25">
      <c r="A367" s="1852" t="s">
        <v>2257</v>
      </c>
      <c r="B367" s="1852" t="s">
        <v>16</v>
      </c>
      <c r="C367" s="1852" t="s">
        <v>2974</v>
      </c>
      <c r="D367" s="1852" t="s">
        <v>2975</v>
      </c>
      <c r="E367" s="1852" t="s">
        <v>2976</v>
      </c>
      <c r="F367" s="1852" t="s">
        <v>2466</v>
      </c>
      <c r="G367" s="1852" t="s">
        <v>28</v>
      </c>
      <c r="H367" s="1852" t="s">
        <v>28</v>
      </c>
      <c r="I367" s="1852" t="s">
        <v>856</v>
      </c>
    </row>
    <row customHeight="1" ht="11.25">
      <c r="A368" s="1852" t="s">
        <v>2257</v>
      </c>
      <c r="B368" s="1852" t="s">
        <v>16</v>
      </c>
      <c r="C368" s="1852" t="s">
        <v>28</v>
      </c>
      <c r="D368" s="1852" t="s">
        <v>2827</v>
      </c>
      <c r="E368" s="1852" t="s">
        <v>2828</v>
      </c>
      <c r="F368" s="1852" t="s">
        <v>2340</v>
      </c>
      <c r="G368" s="1852" t="s">
        <v>28</v>
      </c>
      <c r="H368" s="1852" t="s">
        <v>28</v>
      </c>
      <c r="I368" s="1852" t="s">
        <v>856</v>
      </c>
    </row>
    <row customHeight="1" ht="11.25">
      <c r="A369" s="1852" t="s">
        <v>2257</v>
      </c>
      <c r="B369" s="1852" t="s">
        <v>16</v>
      </c>
      <c r="C369" s="1852" t="s">
        <v>2829</v>
      </c>
      <c r="D369" s="1852" t="s">
        <v>2830</v>
      </c>
      <c r="E369" s="1852" t="s">
        <v>2831</v>
      </c>
      <c r="F369" s="1852" t="s">
        <v>2289</v>
      </c>
      <c r="G369" s="1852" t="s">
        <v>28</v>
      </c>
      <c r="H369" s="1852" t="s">
        <v>28</v>
      </c>
      <c r="I369" s="1852" t="s">
        <v>856</v>
      </c>
    </row>
    <row customHeight="1" ht="11.25">
      <c r="A370" s="1852" t="s">
        <v>2257</v>
      </c>
      <c r="B370" s="1852" t="s">
        <v>16</v>
      </c>
      <c r="C370" s="1852" t="s">
        <v>2832</v>
      </c>
      <c r="D370" s="1852" t="s">
        <v>2833</v>
      </c>
      <c r="E370" s="1852" t="s">
        <v>2834</v>
      </c>
      <c r="F370" s="1852" t="s">
        <v>2265</v>
      </c>
      <c r="G370" s="1852" t="s">
        <v>28</v>
      </c>
      <c r="H370" s="1852" t="s">
        <v>28</v>
      </c>
      <c r="I370" s="1852" t="s">
        <v>856</v>
      </c>
    </row>
    <row customHeight="1" ht="11.25">
      <c r="A371" s="1852" t="s">
        <v>2257</v>
      </c>
      <c r="B371" s="1852" t="s">
        <v>16</v>
      </c>
      <c r="C371" s="1852" t="s">
        <v>2977</v>
      </c>
      <c r="D371" s="1852" t="s">
        <v>2978</v>
      </c>
      <c r="E371" s="1852" t="s">
        <v>2268</v>
      </c>
      <c r="F371" s="1852" t="s">
        <v>2979</v>
      </c>
      <c r="G371" s="1852" t="s">
        <v>28</v>
      </c>
      <c r="H371" s="1852" t="s">
        <v>28</v>
      </c>
      <c r="I371" s="1852" t="s">
        <v>856</v>
      </c>
    </row>
    <row customHeight="1" ht="11.25">
      <c r="A372" s="1852" t="s">
        <v>2257</v>
      </c>
      <c r="B372" s="1852" t="s">
        <v>16</v>
      </c>
      <c r="C372" s="1852" t="s">
        <v>2980</v>
      </c>
      <c r="D372" s="1852" t="s">
        <v>2981</v>
      </c>
      <c r="E372" s="1852" t="s">
        <v>2982</v>
      </c>
      <c r="F372" s="1852" t="s">
        <v>2289</v>
      </c>
      <c r="G372" s="1852" t="s">
        <v>28</v>
      </c>
      <c r="H372" s="1852" t="s">
        <v>28</v>
      </c>
      <c r="I372" s="1852" t="s">
        <v>856</v>
      </c>
    </row>
    <row customHeight="1" ht="11.25">
      <c r="A373" s="1852" t="s">
        <v>2257</v>
      </c>
      <c r="B373" s="1852" t="s">
        <v>16</v>
      </c>
      <c r="C373" s="1852" t="s">
        <v>2838</v>
      </c>
      <c r="D373" s="1852" t="s">
        <v>2839</v>
      </c>
      <c r="E373" s="1852" t="s">
        <v>2840</v>
      </c>
      <c r="F373" s="1852" t="s">
        <v>2289</v>
      </c>
      <c r="G373" s="1852" t="s">
        <v>28</v>
      </c>
      <c r="H373" s="1852" t="s">
        <v>28</v>
      </c>
      <c r="I373" s="1852" t="s">
        <v>856</v>
      </c>
    </row>
    <row customHeight="1" ht="11.25">
      <c r="A374" s="1852" t="s">
        <v>2257</v>
      </c>
      <c r="B374" s="1852" t="s">
        <v>16</v>
      </c>
      <c r="C374" s="1852" t="s">
        <v>2983</v>
      </c>
      <c r="D374" s="1852" t="s">
        <v>2984</v>
      </c>
      <c r="E374" s="1852" t="s">
        <v>2985</v>
      </c>
      <c r="F374" s="1852" t="s">
        <v>2458</v>
      </c>
      <c r="G374" s="1852" t="s">
        <v>28</v>
      </c>
      <c r="H374" s="1852" t="s">
        <v>28</v>
      </c>
      <c r="I374" s="1852" t="s">
        <v>856</v>
      </c>
    </row>
    <row customHeight="1" ht="11.25">
      <c r="A375" s="1852" t="s">
        <v>2257</v>
      </c>
      <c r="B375" s="1852" t="s">
        <v>16</v>
      </c>
      <c r="C375" s="1852" t="s">
        <v>2844</v>
      </c>
      <c r="D375" s="1852" t="s">
        <v>2845</v>
      </c>
      <c r="E375" s="1852" t="s">
        <v>2592</v>
      </c>
      <c r="F375" s="1852" t="s">
        <v>2846</v>
      </c>
      <c r="G375" s="1852" t="s">
        <v>28</v>
      </c>
      <c r="H375" s="1852" t="s">
        <v>28</v>
      </c>
      <c r="I375" s="1852" t="s">
        <v>856</v>
      </c>
    </row>
    <row customHeight="1" ht="11.25">
      <c r="A376" s="1852" t="s">
        <v>2257</v>
      </c>
      <c r="B376" s="1852" t="s">
        <v>16</v>
      </c>
      <c r="C376" s="1852" t="s">
        <v>2847</v>
      </c>
      <c r="D376" s="1852" t="s">
        <v>2848</v>
      </c>
      <c r="E376" s="1852" t="s">
        <v>2532</v>
      </c>
      <c r="F376" s="1852" t="s">
        <v>2619</v>
      </c>
      <c r="G376" s="1852" t="s">
        <v>28</v>
      </c>
      <c r="H376" s="1852" t="s">
        <v>28</v>
      </c>
      <c r="I376" s="1852" t="s">
        <v>856</v>
      </c>
    </row>
    <row customHeight="1" ht="11.25">
      <c r="A377" s="1852" t="s">
        <v>2257</v>
      </c>
      <c r="B377" s="1852" t="s">
        <v>16</v>
      </c>
      <c r="C377" s="1852" t="s">
        <v>2849</v>
      </c>
      <c r="D377" s="1852" t="s">
        <v>2850</v>
      </c>
      <c r="E377" s="1852" t="s">
        <v>2532</v>
      </c>
      <c r="F377" s="1852" t="s">
        <v>2851</v>
      </c>
      <c r="G377" s="1852" t="s">
        <v>28</v>
      </c>
      <c r="H377" s="1852" t="s">
        <v>28</v>
      </c>
      <c r="I377" s="1852" t="s">
        <v>856</v>
      </c>
    </row>
    <row customHeight="1" ht="11.25">
      <c r="A378" s="1852" t="s">
        <v>2257</v>
      </c>
      <c r="B378" s="1852" t="s">
        <v>16</v>
      </c>
      <c r="C378" s="1852" t="s">
        <v>2852</v>
      </c>
      <c r="D378" s="1852" t="s">
        <v>2853</v>
      </c>
      <c r="E378" s="1852" t="s">
        <v>2320</v>
      </c>
      <c r="F378" s="1852" t="s">
        <v>2854</v>
      </c>
      <c r="G378" s="1852" t="s">
        <v>28</v>
      </c>
      <c r="H378" s="1852" t="s">
        <v>28</v>
      </c>
      <c r="I378" s="1852" t="s">
        <v>856</v>
      </c>
    </row>
    <row customHeight="1" ht="11.25">
      <c r="A379" s="1852" t="s">
        <v>2257</v>
      </c>
      <c r="B379" s="1852" t="s">
        <v>16</v>
      </c>
      <c r="C379" s="1852" t="s">
        <v>2855</v>
      </c>
      <c r="D379" s="1852" t="s">
        <v>2856</v>
      </c>
      <c r="E379" s="1852" t="s">
        <v>2320</v>
      </c>
      <c r="F379" s="1852" t="s">
        <v>2857</v>
      </c>
      <c r="G379" s="1852" t="s">
        <v>28</v>
      </c>
      <c r="H379" s="1852" t="s">
        <v>28</v>
      </c>
      <c r="I379" s="1852" t="s">
        <v>856</v>
      </c>
    </row>
    <row customHeight="1" ht="11.25">
      <c r="A380" s="1852" t="s">
        <v>2257</v>
      </c>
      <c r="B380" s="1852" t="s">
        <v>16</v>
      </c>
      <c r="C380" s="1852" t="s">
        <v>2858</v>
      </c>
      <c r="D380" s="1852" t="s">
        <v>2859</v>
      </c>
      <c r="E380" s="1852" t="s">
        <v>2320</v>
      </c>
      <c r="F380" s="1852" t="s">
        <v>2860</v>
      </c>
      <c r="G380" s="1852" t="s">
        <v>28</v>
      </c>
      <c r="H380" s="1852" t="s">
        <v>28</v>
      </c>
      <c r="I380" s="1852" t="s">
        <v>856</v>
      </c>
    </row>
    <row customHeight="1" ht="11.25">
      <c r="A381" s="1852" t="s">
        <v>2257</v>
      </c>
      <c r="B381" s="1852" t="s">
        <v>16</v>
      </c>
      <c r="C381" s="1852" t="s">
        <v>2861</v>
      </c>
      <c r="D381" s="1852" t="s">
        <v>2862</v>
      </c>
      <c r="E381" s="1852" t="s">
        <v>2616</v>
      </c>
      <c r="F381" s="1852" t="s">
        <v>2863</v>
      </c>
      <c r="G381" s="1852" t="s">
        <v>28</v>
      </c>
      <c r="H381" s="1852" t="s">
        <v>28</v>
      </c>
      <c r="I381" s="1852" t="s">
        <v>856</v>
      </c>
    </row>
    <row customHeight="1" ht="11.25">
      <c r="A382" s="1852" t="s">
        <v>2257</v>
      </c>
      <c r="B382" s="1852" t="s">
        <v>16</v>
      </c>
      <c r="C382" s="1852" t="s">
        <v>2864</v>
      </c>
      <c r="D382" s="1852" t="s">
        <v>2865</v>
      </c>
      <c r="E382" s="1852" t="s">
        <v>2616</v>
      </c>
      <c r="F382" s="1852" t="s">
        <v>2866</v>
      </c>
      <c r="G382" s="1852" t="s">
        <v>2867</v>
      </c>
      <c r="H382" s="1852" t="s">
        <v>28</v>
      </c>
      <c r="I382" s="1852" t="s">
        <v>856</v>
      </c>
    </row>
    <row customHeight="1" ht="11.25">
      <c r="A383" s="1852" t="s">
        <v>2257</v>
      </c>
      <c r="B383" s="1852" t="s">
        <v>16</v>
      </c>
      <c r="C383" s="1852" t="s">
        <v>2868</v>
      </c>
      <c r="D383" s="1852" t="s">
        <v>2869</v>
      </c>
      <c r="E383" s="1852" t="s">
        <v>2870</v>
      </c>
      <c r="F383" s="1852" t="s">
        <v>2711</v>
      </c>
      <c r="G383" s="1852" t="s">
        <v>28</v>
      </c>
      <c r="H383" s="1852" t="s">
        <v>28</v>
      </c>
      <c r="I383" s="1852" t="s">
        <v>856</v>
      </c>
    </row>
    <row customHeight="1" ht="11.25">
      <c r="A384" s="1852" t="s">
        <v>2257</v>
      </c>
      <c r="B384" s="1852" t="s">
        <v>16</v>
      </c>
      <c r="C384" s="1852" t="s">
        <v>2871</v>
      </c>
      <c r="D384" s="1852" t="s">
        <v>2872</v>
      </c>
      <c r="E384" s="1852" t="s">
        <v>2873</v>
      </c>
      <c r="F384" s="1852" t="s">
        <v>2324</v>
      </c>
      <c r="G384" s="1852" t="s">
        <v>28</v>
      </c>
      <c r="H384" s="1852" t="s">
        <v>28</v>
      </c>
      <c r="I384" s="1852" t="s">
        <v>856</v>
      </c>
    </row>
    <row customHeight="1" ht="11.25">
      <c r="A385" s="1852" t="s">
        <v>2257</v>
      </c>
      <c r="B385" s="1852" t="s">
        <v>16</v>
      </c>
      <c r="C385" s="1852" t="s">
        <v>2874</v>
      </c>
      <c r="D385" s="1852" t="s">
        <v>2875</v>
      </c>
      <c r="E385" s="1852" t="s">
        <v>2876</v>
      </c>
      <c r="F385" s="1852" t="s">
        <v>2487</v>
      </c>
      <c r="G385" s="1852" t="s">
        <v>28</v>
      </c>
      <c r="H385" s="1852" t="s">
        <v>28</v>
      </c>
      <c r="I385" s="1852" t="s">
        <v>856</v>
      </c>
    </row>
    <row customHeight="1" ht="11.25">
      <c r="A386" s="1852" t="s">
        <v>2257</v>
      </c>
      <c r="B386" s="1852" t="s">
        <v>16</v>
      </c>
      <c r="C386" s="1852" t="s">
        <v>2880</v>
      </c>
      <c r="D386" s="1852" t="s">
        <v>2881</v>
      </c>
      <c r="E386" s="1852" t="s">
        <v>2815</v>
      </c>
      <c r="F386" s="1852" t="s">
        <v>2711</v>
      </c>
      <c r="G386" s="1852" t="s">
        <v>2882</v>
      </c>
      <c r="H386" s="1852" t="s">
        <v>28</v>
      </c>
      <c r="I386" s="1852" t="s">
        <v>856</v>
      </c>
    </row>
    <row customHeight="1" ht="11.25">
      <c r="A387" s="1852" t="s">
        <v>2257</v>
      </c>
      <c r="B387" s="1852" t="s">
        <v>16</v>
      </c>
      <c r="C387" s="1852" t="s">
        <v>2262</v>
      </c>
      <c r="D387" s="1852" t="s">
        <v>2263</v>
      </c>
      <c r="E387" s="1852" t="s">
        <v>2264</v>
      </c>
      <c r="F387" s="1852" t="s">
        <v>2265</v>
      </c>
      <c r="G387" s="1852" t="s">
        <v>28</v>
      </c>
      <c r="H387" s="1852" t="s">
        <v>28</v>
      </c>
      <c r="I387" s="1852" t="s">
        <v>909</v>
      </c>
    </row>
    <row customHeight="1" ht="11.25">
      <c r="A388" s="1852" t="s">
        <v>2257</v>
      </c>
      <c r="B388" s="1852" t="s">
        <v>16</v>
      </c>
      <c r="C388" s="1852" t="s">
        <v>2266</v>
      </c>
      <c r="D388" s="1852" t="s">
        <v>2267</v>
      </c>
      <c r="E388" s="1852" t="s">
        <v>2268</v>
      </c>
      <c r="F388" s="1852" t="s">
        <v>2269</v>
      </c>
      <c r="G388" s="1852" t="s">
        <v>28</v>
      </c>
      <c r="H388" s="1852" t="s">
        <v>28</v>
      </c>
      <c r="I388" s="1852" t="s">
        <v>909</v>
      </c>
    </row>
    <row customHeight="1" ht="11.25">
      <c r="A389" s="1852" t="s">
        <v>2257</v>
      </c>
      <c r="B389" s="1852" t="s">
        <v>16</v>
      </c>
      <c r="C389" s="1852" t="s">
        <v>2277</v>
      </c>
      <c r="D389" s="1852" t="s">
        <v>2278</v>
      </c>
      <c r="E389" s="1852" t="s">
        <v>2279</v>
      </c>
      <c r="F389" s="1852" t="s">
        <v>2280</v>
      </c>
      <c r="G389" s="1852" t="s">
        <v>2281</v>
      </c>
      <c r="H389" s="1852" t="s">
        <v>28</v>
      </c>
      <c r="I389" s="1852" t="s">
        <v>909</v>
      </c>
    </row>
    <row customHeight="1" ht="11.25">
      <c r="A390" s="1852" t="s">
        <v>2257</v>
      </c>
      <c r="B390" s="1852" t="s">
        <v>16</v>
      </c>
      <c r="C390" s="1852" t="s">
        <v>2286</v>
      </c>
      <c r="D390" s="1852" t="s">
        <v>2287</v>
      </c>
      <c r="E390" s="1852" t="s">
        <v>2288</v>
      </c>
      <c r="F390" s="1852" t="s">
        <v>2289</v>
      </c>
      <c r="G390" s="1852" t="s">
        <v>2290</v>
      </c>
      <c r="H390" s="1852" t="s">
        <v>28</v>
      </c>
      <c r="I390" s="1852" t="s">
        <v>909</v>
      </c>
    </row>
    <row customHeight="1" ht="11.25">
      <c r="A391" s="1852" t="s">
        <v>2257</v>
      </c>
      <c r="B391" s="1852" t="s">
        <v>16</v>
      </c>
      <c r="C391" s="1852" t="s">
        <v>2886</v>
      </c>
      <c r="D391" s="1852" t="s">
        <v>2887</v>
      </c>
      <c r="E391" s="1852" t="s">
        <v>2888</v>
      </c>
      <c r="F391" s="1852" t="s">
        <v>2332</v>
      </c>
      <c r="G391" s="1852" t="s">
        <v>2889</v>
      </c>
      <c r="H391" s="1852" t="s">
        <v>28</v>
      </c>
      <c r="I391" s="1852" t="s">
        <v>909</v>
      </c>
    </row>
    <row customHeight="1" ht="11.25">
      <c r="A392" s="1852" t="s">
        <v>2257</v>
      </c>
      <c r="B392" s="1852" t="s">
        <v>16</v>
      </c>
      <c r="C392" s="1852" t="s">
        <v>2890</v>
      </c>
      <c r="D392" s="1852" t="s">
        <v>2292</v>
      </c>
      <c r="E392" s="1852" t="s">
        <v>2293</v>
      </c>
      <c r="F392" s="1852" t="s">
        <v>2891</v>
      </c>
      <c r="G392" s="1852" t="s">
        <v>2892</v>
      </c>
      <c r="H392" s="1852" t="s">
        <v>28</v>
      </c>
      <c r="I392" s="1852" t="s">
        <v>909</v>
      </c>
    </row>
    <row customHeight="1" ht="11.25">
      <c r="A393" s="1852" t="s">
        <v>2257</v>
      </c>
      <c r="B393" s="1852" t="s">
        <v>16</v>
      </c>
      <c r="C393" s="1852" t="s">
        <v>2291</v>
      </c>
      <c r="D393" s="1852" t="s">
        <v>2292</v>
      </c>
      <c r="E393" s="1852" t="s">
        <v>2293</v>
      </c>
      <c r="F393" s="1852" t="s">
        <v>2294</v>
      </c>
      <c r="G393" s="1852" t="s">
        <v>28</v>
      </c>
      <c r="H393" s="1852" t="s">
        <v>28</v>
      </c>
      <c r="I393" s="1852" t="s">
        <v>909</v>
      </c>
    </row>
    <row customHeight="1" ht="11.25">
      <c r="A394" s="1852" t="s">
        <v>2257</v>
      </c>
      <c r="B394" s="1852" t="s">
        <v>16</v>
      </c>
      <c r="C394" s="1852" t="s">
        <v>2295</v>
      </c>
      <c r="D394" s="1852" t="s">
        <v>2296</v>
      </c>
      <c r="E394" s="1852" t="s">
        <v>2297</v>
      </c>
      <c r="F394" s="1852" t="s">
        <v>2298</v>
      </c>
      <c r="G394" s="1852" t="s">
        <v>2299</v>
      </c>
      <c r="H394" s="1852" t="s">
        <v>28</v>
      </c>
      <c r="I394" s="1852" t="s">
        <v>909</v>
      </c>
    </row>
    <row customHeight="1" ht="11.25">
      <c r="A395" s="1852" t="s">
        <v>2257</v>
      </c>
      <c r="B395" s="1852" t="s">
        <v>16</v>
      </c>
      <c r="C395" s="1852" t="s">
        <v>2309</v>
      </c>
      <c r="D395" s="1852" t="s">
        <v>2310</v>
      </c>
      <c r="E395" s="1852" t="s">
        <v>2311</v>
      </c>
      <c r="F395" s="1852" t="s">
        <v>2312</v>
      </c>
      <c r="G395" s="1852" t="s">
        <v>2313</v>
      </c>
      <c r="H395" s="1852" t="s">
        <v>28</v>
      </c>
      <c r="I395" s="1852" t="s">
        <v>909</v>
      </c>
    </row>
    <row customHeight="1" ht="11.25">
      <c r="A396" s="1852" t="s">
        <v>2257</v>
      </c>
      <c r="B396" s="1852" t="s">
        <v>16</v>
      </c>
      <c r="C396" s="1852" t="s">
        <v>2318</v>
      </c>
      <c r="D396" s="1852" t="s">
        <v>2319</v>
      </c>
      <c r="E396" s="1852" t="s">
        <v>2320</v>
      </c>
      <c r="F396" s="1852" t="s">
        <v>2298</v>
      </c>
      <c r="G396" s="1852" t="s">
        <v>28</v>
      </c>
      <c r="H396" s="1852" t="s">
        <v>28</v>
      </c>
      <c r="I396" s="1852" t="s">
        <v>909</v>
      </c>
    </row>
    <row customHeight="1" ht="11.25">
      <c r="A397" s="1852" t="s">
        <v>2257</v>
      </c>
      <c r="B397" s="1852" t="s">
        <v>16</v>
      </c>
      <c r="C397" s="1852" t="s">
        <v>2897</v>
      </c>
      <c r="D397" s="1852" t="s">
        <v>2898</v>
      </c>
      <c r="E397" s="1852" t="s">
        <v>2899</v>
      </c>
      <c r="F397" s="1852" t="s">
        <v>2345</v>
      </c>
      <c r="G397" s="1852" t="s">
        <v>28</v>
      </c>
      <c r="H397" s="1852" t="s">
        <v>28</v>
      </c>
      <c r="I397" s="1852" t="s">
        <v>909</v>
      </c>
    </row>
    <row customHeight="1" ht="11.25">
      <c r="A398" s="1852" t="s">
        <v>2257</v>
      </c>
      <c r="B398" s="1852" t="s">
        <v>16</v>
      </c>
      <c r="C398" s="1852" t="s">
        <v>2346</v>
      </c>
      <c r="D398" s="1852" t="s">
        <v>2347</v>
      </c>
      <c r="E398" s="1852" t="s">
        <v>2348</v>
      </c>
      <c r="F398" s="1852" t="s">
        <v>2285</v>
      </c>
      <c r="G398" s="1852" t="s">
        <v>2349</v>
      </c>
      <c r="H398" s="1852" t="s">
        <v>28</v>
      </c>
      <c r="I398" s="1852" t="s">
        <v>909</v>
      </c>
    </row>
    <row customHeight="1" ht="11.25">
      <c r="A399" s="1852" t="s">
        <v>2257</v>
      </c>
      <c r="B399" s="1852" t="s">
        <v>16</v>
      </c>
      <c r="C399" s="1852" t="s">
        <v>2354</v>
      </c>
      <c r="D399" s="1852" t="s">
        <v>2355</v>
      </c>
      <c r="E399" s="1852" t="s">
        <v>2356</v>
      </c>
      <c r="F399" s="1852" t="s">
        <v>2340</v>
      </c>
      <c r="G399" s="1852" t="s">
        <v>28</v>
      </c>
      <c r="H399" s="1852" t="s">
        <v>28</v>
      </c>
      <c r="I399" s="1852" t="s">
        <v>909</v>
      </c>
    </row>
    <row customHeight="1" ht="11.25">
      <c r="A400" s="1852" t="s">
        <v>2257</v>
      </c>
      <c r="B400" s="1852" t="s">
        <v>16</v>
      </c>
      <c r="C400" s="1852" t="s">
        <v>2986</v>
      </c>
      <c r="D400" s="1852" t="s">
        <v>2987</v>
      </c>
      <c r="E400" s="1852" t="s">
        <v>2988</v>
      </c>
      <c r="F400" s="1852" t="s">
        <v>2289</v>
      </c>
      <c r="G400" s="1852" t="s">
        <v>28</v>
      </c>
      <c r="H400" s="1852" t="s">
        <v>28</v>
      </c>
      <c r="I400" s="1852" t="s">
        <v>909</v>
      </c>
    </row>
    <row customHeight="1" ht="11.25">
      <c r="A401" s="1852" t="s">
        <v>2257</v>
      </c>
      <c r="B401" s="1852" t="s">
        <v>16</v>
      </c>
      <c r="C401" s="1852" t="s">
        <v>13</v>
      </c>
      <c r="D401" s="1852" t="s">
        <v>47</v>
      </c>
      <c r="E401" s="1852" t="s">
        <v>50</v>
      </c>
      <c r="F401" s="1852" t="s">
        <v>52</v>
      </c>
      <c r="G401" s="1852" t="s">
        <v>2362</v>
      </c>
      <c r="H401" s="1852" t="s">
        <v>28</v>
      </c>
      <c r="I401" s="1852" t="s">
        <v>909</v>
      </c>
    </row>
    <row customHeight="1" ht="11.25">
      <c r="A402" s="1852" t="s">
        <v>2257</v>
      </c>
      <c r="B402" s="1852" t="s">
        <v>16</v>
      </c>
      <c r="C402" s="1852" t="s">
        <v>2370</v>
      </c>
      <c r="D402" s="1852" t="s">
        <v>2371</v>
      </c>
      <c r="E402" s="1852" t="s">
        <v>2372</v>
      </c>
      <c r="F402" s="1852" t="s">
        <v>2373</v>
      </c>
      <c r="G402" s="1852" t="s">
        <v>28</v>
      </c>
      <c r="H402" s="1852" t="s">
        <v>28</v>
      </c>
      <c r="I402" s="1852" t="s">
        <v>909</v>
      </c>
    </row>
    <row customHeight="1" ht="11.25">
      <c r="A403" s="1852" t="s">
        <v>2257</v>
      </c>
      <c r="B403" s="1852" t="s">
        <v>16</v>
      </c>
      <c r="C403" s="1852" t="s">
        <v>2399</v>
      </c>
      <c r="D403" s="1852" t="s">
        <v>2400</v>
      </c>
      <c r="E403" s="1852" t="s">
        <v>2401</v>
      </c>
      <c r="F403" s="1852" t="s">
        <v>2402</v>
      </c>
      <c r="G403" s="1852" t="s">
        <v>28</v>
      </c>
      <c r="H403" s="1852" t="s">
        <v>28</v>
      </c>
      <c r="I403" s="1852" t="s">
        <v>909</v>
      </c>
    </row>
    <row customHeight="1" ht="11.25">
      <c r="A404" s="1852" t="s">
        <v>2257</v>
      </c>
      <c r="B404" s="1852" t="s">
        <v>16</v>
      </c>
      <c r="C404" s="1852" t="s">
        <v>2411</v>
      </c>
      <c r="D404" s="1852" t="s">
        <v>2412</v>
      </c>
      <c r="E404" s="1852" t="s">
        <v>2413</v>
      </c>
      <c r="F404" s="1852" t="s">
        <v>2414</v>
      </c>
      <c r="G404" s="1852" t="s">
        <v>2415</v>
      </c>
      <c r="H404" s="1852" t="s">
        <v>28</v>
      </c>
      <c r="I404" s="1852" t="s">
        <v>909</v>
      </c>
    </row>
    <row customHeight="1" ht="11.25">
      <c r="A405" s="1852" t="s">
        <v>2257</v>
      </c>
      <c r="B405" s="1852" t="s">
        <v>16</v>
      </c>
      <c r="C405" s="1852" t="s">
        <v>2420</v>
      </c>
      <c r="D405" s="1852" t="s">
        <v>2421</v>
      </c>
      <c r="E405" s="1852" t="s">
        <v>2422</v>
      </c>
      <c r="F405" s="1852" t="s">
        <v>2414</v>
      </c>
      <c r="G405" s="1852" t="s">
        <v>2423</v>
      </c>
      <c r="H405" s="1852" t="s">
        <v>28</v>
      </c>
      <c r="I405" s="1852" t="s">
        <v>909</v>
      </c>
    </row>
    <row customHeight="1" ht="11.25">
      <c r="A406" s="1852" t="s">
        <v>2257</v>
      </c>
      <c r="B406" s="1852" t="s">
        <v>16</v>
      </c>
      <c r="C406" s="1852" t="s">
        <v>2903</v>
      </c>
      <c r="D406" s="1852" t="s">
        <v>2904</v>
      </c>
      <c r="E406" s="1852" t="s">
        <v>2905</v>
      </c>
      <c r="F406" s="1852" t="s">
        <v>2340</v>
      </c>
      <c r="G406" s="1852" t="s">
        <v>28</v>
      </c>
      <c r="H406" s="1852" t="s">
        <v>28</v>
      </c>
      <c r="I406" s="1852" t="s">
        <v>909</v>
      </c>
    </row>
    <row customHeight="1" ht="11.25">
      <c r="A407" s="1852" t="s">
        <v>2257</v>
      </c>
      <c r="B407" s="1852" t="s">
        <v>16</v>
      </c>
      <c r="C407" s="1852" t="s">
        <v>2427</v>
      </c>
      <c r="D407" s="1852" t="s">
        <v>2428</v>
      </c>
      <c r="E407" s="1852" t="s">
        <v>2429</v>
      </c>
      <c r="F407" s="1852" t="s">
        <v>2280</v>
      </c>
      <c r="G407" s="1852" t="s">
        <v>28</v>
      </c>
      <c r="H407" s="1852" t="s">
        <v>28</v>
      </c>
      <c r="I407" s="1852" t="s">
        <v>909</v>
      </c>
    </row>
    <row customHeight="1" ht="11.25">
      <c r="A408" s="1852" t="s">
        <v>2257</v>
      </c>
      <c r="B408" s="1852" t="s">
        <v>16</v>
      </c>
      <c r="C408" s="1852" t="s">
        <v>2430</v>
      </c>
      <c r="D408" s="1852" t="s">
        <v>2431</v>
      </c>
      <c r="E408" s="1852" t="s">
        <v>2432</v>
      </c>
      <c r="F408" s="1852" t="s">
        <v>2312</v>
      </c>
      <c r="G408" s="1852" t="s">
        <v>28</v>
      </c>
      <c r="H408" s="1852" t="s">
        <v>28</v>
      </c>
      <c r="I408" s="1852" t="s">
        <v>909</v>
      </c>
    </row>
    <row customHeight="1" ht="11.25">
      <c r="A409" s="1852" t="s">
        <v>2257</v>
      </c>
      <c r="B409" s="1852" t="s">
        <v>16</v>
      </c>
      <c r="C409" s="1852" t="s">
        <v>2433</v>
      </c>
      <c r="D409" s="1852" t="s">
        <v>2434</v>
      </c>
      <c r="E409" s="1852" t="s">
        <v>2435</v>
      </c>
      <c r="F409" s="1852" t="s">
        <v>2436</v>
      </c>
      <c r="G409" s="1852" t="s">
        <v>2437</v>
      </c>
      <c r="H409" s="1852" t="s">
        <v>28</v>
      </c>
      <c r="I409" s="1852" t="s">
        <v>909</v>
      </c>
    </row>
    <row customHeight="1" ht="11.25">
      <c r="A410" s="1852" t="s">
        <v>2257</v>
      </c>
      <c r="B410" s="1852" t="s">
        <v>16</v>
      </c>
      <c r="C410" s="1852" t="s">
        <v>2438</v>
      </c>
      <c r="D410" s="1852" t="s">
        <v>2439</v>
      </c>
      <c r="E410" s="1852" t="s">
        <v>2440</v>
      </c>
      <c r="F410" s="1852" t="s">
        <v>2436</v>
      </c>
      <c r="G410" s="1852" t="s">
        <v>2441</v>
      </c>
      <c r="H410" s="1852" t="s">
        <v>28</v>
      </c>
      <c r="I410" s="1852" t="s">
        <v>909</v>
      </c>
    </row>
    <row customHeight="1" ht="11.25">
      <c r="A411" s="1852" t="s">
        <v>2257</v>
      </c>
      <c r="B411" s="1852" t="s">
        <v>16</v>
      </c>
      <c r="C411" s="1852" t="s">
        <v>2448</v>
      </c>
      <c r="D411" s="1852" t="s">
        <v>2449</v>
      </c>
      <c r="E411" s="1852" t="s">
        <v>2450</v>
      </c>
      <c r="F411" s="1852" t="s">
        <v>2312</v>
      </c>
      <c r="G411" s="1852" t="s">
        <v>2451</v>
      </c>
      <c r="H411" s="1852" t="s">
        <v>28</v>
      </c>
      <c r="I411" s="1852" t="s">
        <v>909</v>
      </c>
    </row>
    <row customHeight="1" ht="11.25">
      <c r="A412" s="1852" t="s">
        <v>2257</v>
      </c>
      <c r="B412" s="1852" t="s">
        <v>16</v>
      </c>
      <c r="C412" s="1852" t="s">
        <v>2459</v>
      </c>
      <c r="D412" s="1852" t="s">
        <v>2460</v>
      </c>
      <c r="E412" s="1852" t="s">
        <v>2461</v>
      </c>
      <c r="F412" s="1852" t="s">
        <v>2298</v>
      </c>
      <c r="G412" s="1852" t="s">
        <v>2462</v>
      </c>
      <c r="H412" s="1852" t="s">
        <v>28</v>
      </c>
      <c r="I412" s="1852" t="s">
        <v>909</v>
      </c>
    </row>
    <row customHeight="1" ht="11.25">
      <c r="A413" s="1852" t="s">
        <v>2257</v>
      </c>
      <c r="B413" s="1852" t="s">
        <v>16</v>
      </c>
      <c r="C413" s="1852" t="s">
        <v>2463</v>
      </c>
      <c r="D413" s="1852" t="s">
        <v>2464</v>
      </c>
      <c r="E413" s="1852" t="s">
        <v>2465</v>
      </c>
      <c r="F413" s="1852" t="s">
        <v>2466</v>
      </c>
      <c r="G413" s="1852" t="s">
        <v>28</v>
      </c>
      <c r="H413" s="1852" t="s">
        <v>28</v>
      </c>
      <c r="I413" s="1852" t="s">
        <v>909</v>
      </c>
    </row>
    <row customHeight="1" ht="11.25">
      <c r="A414" s="1852" t="s">
        <v>2257</v>
      </c>
      <c r="B414" s="1852" t="s">
        <v>16</v>
      </c>
      <c r="C414" s="1852" t="s">
        <v>2467</v>
      </c>
      <c r="D414" s="1852" t="s">
        <v>2468</v>
      </c>
      <c r="E414" s="1852" t="s">
        <v>2469</v>
      </c>
      <c r="F414" s="1852" t="s">
        <v>2414</v>
      </c>
      <c r="G414" s="1852" t="s">
        <v>28</v>
      </c>
      <c r="H414" s="1852" t="s">
        <v>28</v>
      </c>
      <c r="I414" s="1852" t="s">
        <v>909</v>
      </c>
    </row>
    <row customHeight="1" ht="11.25">
      <c r="A415" s="1852" t="s">
        <v>2257</v>
      </c>
      <c r="B415" s="1852" t="s">
        <v>16</v>
      </c>
      <c r="C415" s="1852" t="s">
        <v>2470</v>
      </c>
      <c r="D415" s="1852" t="s">
        <v>2471</v>
      </c>
      <c r="E415" s="1852" t="s">
        <v>2472</v>
      </c>
      <c r="F415" s="1852" t="s">
        <v>2473</v>
      </c>
      <c r="G415" s="1852" t="s">
        <v>28</v>
      </c>
      <c r="H415" s="1852" t="s">
        <v>28</v>
      </c>
      <c r="I415" s="1852" t="s">
        <v>909</v>
      </c>
    </row>
    <row customHeight="1" ht="11.25">
      <c r="A416" s="1852" t="s">
        <v>2257</v>
      </c>
      <c r="B416" s="1852" t="s">
        <v>16</v>
      </c>
      <c r="C416" s="1852" t="s">
        <v>2474</v>
      </c>
      <c r="D416" s="1852" t="s">
        <v>2475</v>
      </c>
      <c r="E416" s="1852" t="s">
        <v>2476</v>
      </c>
      <c r="F416" s="1852" t="s">
        <v>2414</v>
      </c>
      <c r="G416" s="1852" t="s">
        <v>28</v>
      </c>
      <c r="H416" s="1852" t="s">
        <v>28</v>
      </c>
      <c r="I416" s="1852" t="s">
        <v>909</v>
      </c>
    </row>
    <row customHeight="1" ht="11.25">
      <c r="A417" s="1852" t="s">
        <v>2257</v>
      </c>
      <c r="B417" s="1852" t="s">
        <v>16</v>
      </c>
      <c r="C417" s="1852" t="s">
        <v>2477</v>
      </c>
      <c r="D417" s="1852" t="s">
        <v>2478</v>
      </c>
      <c r="E417" s="1852" t="s">
        <v>2479</v>
      </c>
      <c r="F417" s="1852" t="s">
        <v>2480</v>
      </c>
      <c r="G417" s="1852" t="s">
        <v>28</v>
      </c>
      <c r="H417" s="1852" t="s">
        <v>28</v>
      </c>
      <c r="I417" s="1852" t="s">
        <v>909</v>
      </c>
    </row>
    <row customHeight="1" ht="11.25">
      <c r="A418" s="1852" t="s">
        <v>2257</v>
      </c>
      <c r="B418" s="1852" t="s">
        <v>16</v>
      </c>
      <c r="C418" s="1852" t="s">
        <v>2481</v>
      </c>
      <c r="D418" s="1852" t="s">
        <v>2482</v>
      </c>
      <c r="E418" s="1852" t="s">
        <v>2483</v>
      </c>
      <c r="F418" s="1852" t="s">
        <v>2265</v>
      </c>
      <c r="G418" s="1852" t="s">
        <v>28</v>
      </c>
      <c r="H418" s="1852" t="s">
        <v>28</v>
      </c>
      <c r="I418" s="1852" t="s">
        <v>909</v>
      </c>
    </row>
    <row customHeight="1" ht="11.25">
      <c r="A419" s="1852" t="s">
        <v>2257</v>
      </c>
      <c r="B419" s="1852" t="s">
        <v>16</v>
      </c>
      <c r="C419" s="1852" t="s">
        <v>2484</v>
      </c>
      <c r="D419" s="1852" t="s">
        <v>2485</v>
      </c>
      <c r="E419" s="1852" t="s">
        <v>2486</v>
      </c>
      <c r="F419" s="1852" t="s">
        <v>2487</v>
      </c>
      <c r="G419" s="1852" t="s">
        <v>28</v>
      </c>
      <c r="H419" s="1852" t="s">
        <v>28</v>
      </c>
      <c r="I419" s="1852" t="s">
        <v>909</v>
      </c>
    </row>
    <row customHeight="1" ht="11.25">
      <c r="A420" s="1852" t="s">
        <v>2257</v>
      </c>
      <c r="B420" s="1852" t="s">
        <v>16</v>
      </c>
      <c r="C420" s="1852" t="s">
        <v>2488</v>
      </c>
      <c r="D420" s="1852" t="s">
        <v>2489</v>
      </c>
      <c r="E420" s="1852" t="s">
        <v>2490</v>
      </c>
      <c r="F420" s="1852" t="s">
        <v>2265</v>
      </c>
      <c r="G420" s="1852" t="s">
        <v>2491</v>
      </c>
      <c r="H420" s="1852" t="s">
        <v>28</v>
      </c>
      <c r="I420" s="1852" t="s">
        <v>909</v>
      </c>
    </row>
    <row customHeight="1" ht="11.25">
      <c r="A421" s="1852" t="s">
        <v>2257</v>
      </c>
      <c r="B421" s="1852" t="s">
        <v>16</v>
      </c>
      <c r="C421" s="1852" t="s">
        <v>2499</v>
      </c>
      <c r="D421" s="1852" t="s">
        <v>2500</v>
      </c>
      <c r="E421" s="1852" t="s">
        <v>2501</v>
      </c>
      <c r="F421" s="1852" t="s">
        <v>2324</v>
      </c>
      <c r="G421" s="1852" t="s">
        <v>28</v>
      </c>
      <c r="H421" s="1852" t="s">
        <v>28</v>
      </c>
      <c r="I421" s="1852" t="s">
        <v>909</v>
      </c>
    </row>
    <row customHeight="1" ht="11.25">
      <c r="A422" s="1852" t="s">
        <v>2257</v>
      </c>
      <c r="B422" s="1852" t="s">
        <v>16</v>
      </c>
      <c r="C422" s="1852" t="s">
        <v>2502</v>
      </c>
      <c r="D422" s="1852" t="s">
        <v>2503</v>
      </c>
      <c r="E422" s="1852" t="s">
        <v>2504</v>
      </c>
      <c r="F422" s="1852" t="s">
        <v>2285</v>
      </c>
      <c r="G422" s="1852" t="s">
        <v>2505</v>
      </c>
      <c r="H422" s="1852" t="s">
        <v>28</v>
      </c>
      <c r="I422" s="1852" t="s">
        <v>909</v>
      </c>
    </row>
    <row customHeight="1" ht="11.25">
      <c r="A423" s="1852" t="s">
        <v>2257</v>
      </c>
      <c r="B423" s="1852" t="s">
        <v>16</v>
      </c>
      <c r="C423" s="1852" t="s">
        <v>2906</v>
      </c>
      <c r="D423" s="1852" t="s">
        <v>2907</v>
      </c>
      <c r="E423" s="1852" t="s">
        <v>2908</v>
      </c>
      <c r="F423" s="1852" t="s">
        <v>2298</v>
      </c>
      <c r="G423" s="1852" t="s">
        <v>28</v>
      </c>
      <c r="H423" s="1852" t="s">
        <v>28</v>
      </c>
      <c r="I423" s="1852" t="s">
        <v>909</v>
      </c>
    </row>
    <row customHeight="1" ht="11.25">
      <c r="A424" s="1852" t="s">
        <v>2257</v>
      </c>
      <c r="B424" s="1852" t="s">
        <v>16</v>
      </c>
      <c r="C424" s="1852" t="s">
        <v>2506</v>
      </c>
      <c r="D424" s="1852" t="s">
        <v>2507</v>
      </c>
      <c r="E424" s="1852" t="s">
        <v>2508</v>
      </c>
      <c r="F424" s="1852" t="s">
        <v>2265</v>
      </c>
      <c r="G424" s="1852" t="s">
        <v>2509</v>
      </c>
      <c r="H424" s="1852" t="s">
        <v>28</v>
      </c>
      <c r="I424" s="1852" t="s">
        <v>909</v>
      </c>
    </row>
    <row customHeight="1" ht="11.25">
      <c r="A425" s="1852" t="s">
        <v>2257</v>
      </c>
      <c r="B425" s="1852" t="s">
        <v>16</v>
      </c>
      <c r="C425" s="1852" t="s">
        <v>2510</v>
      </c>
      <c r="D425" s="1852" t="s">
        <v>2511</v>
      </c>
      <c r="E425" s="1852" t="s">
        <v>2512</v>
      </c>
      <c r="F425" s="1852" t="s">
        <v>2473</v>
      </c>
      <c r="G425" s="1852" t="s">
        <v>28</v>
      </c>
      <c r="H425" s="1852" t="s">
        <v>28</v>
      </c>
      <c r="I425" s="1852" t="s">
        <v>909</v>
      </c>
    </row>
    <row customHeight="1" ht="11.25">
      <c r="A426" s="1852" t="s">
        <v>2257</v>
      </c>
      <c r="B426" s="1852" t="s">
        <v>16</v>
      </c>
      <c r="C426" s="1852" t="s">
        <v>2530</v>
      </c>
      <c r="D426" s="1852" t="s">
        <v>2531</v>
      </c>
      <c r="E426" s="1852" t="s">
        <v>2532</v>
      </c>
      <c r="F426" s="1852" t="s">
        <v>2419</v>
      </c>
      <c r="G426" s="1852" t="s">
        <v>28</v>
      </c>
      <c r="H426" s="1852" t="s">
        <v>28</v>
      </c>
      <c r="I426" s="1852" t="s">
        <v>909</v>
      </c>
    </row>
    <row customHeight="1" ht="11.25">
      <c r="A427" s="1852" t="s">
        <v>2257</v>
      </c>
      <c r="B427" s="1852" t="s">
        <v>16</v>
      </c>
      <c r="C427" s="1852" t="s">
        <v>2912</v>
      </c>
      <c r="D427" s="1852" t="s">
        <v>2913</v>
      </c>
      <c r="E427" s="1852" t="s">
        <v>2380</v>
      </c>
      <c r="F427" s="1852" t="s">
        <v>2914</v>
      </c>
      <c r="G427" s="1852" t="s">
        <v>28</v>
      </c>
      <c r="H427" s="1852" t="s">
        <v>28</v>
      </c>
      <c r="I427" s="1852" t="s">
        <v>909</v>
      </c>
    </row>
    <row customHeight="1" ht="11.25">
      <c r="A428" s="1852" t="s">
        <v>2257</v>
      </c>
      <c r="B428" s="1852" t="s">
        <v>16</v>
      </c>
      <c r="C428" s="1852" t="s">
        <v>2915</v>
      </c>
      <c r="D428" s="1852" t="s">
        <v>2916</v>
      </c>
      <c r="E428" s="1852" t="s">
        <v>2917</v>
      </c>
      <c r="F428" s="1852" t="s">
        <v>2328</v>
      </c>
      <c r="G428" s="1852" t="s">
        <v>2918</v>
      </c>
      <c r="H428" s="1852" t="s">
        <v>28</v>
      </c>
      <c r="I428" s="1852" t="s">
        <v>909</v>
      </c>
    </row>
    <row customHeight="1" ht="11.25">
      <c r="A429" s="1852" t="s">
        <v>2257</v>
      </c>
      <c r="B429" s="1852" t="s">
        <v>16</v>
      </c>
      <c r="C429" s="1852" t="s">
        <v>2550</v>
      </c>
      <c r="D429" s="1852" t="s">
        <v>2551</v>
      </c>
      <c r="E429" s="1852" t="s">
        <v>2552</v>
      </c>
      <c r="F429" s="1852" t="s">
        <v>2553</v>
      </c>
      <c r="G429" s="1852" t="s">
        <v>2554</v>
      </c>
      <c r="H429" s="1852" t="s">
        <v>28</v>
      </c>
      <c r="I429" s="1852" t="s">
        <v>909</v>
      </c>
    </row>
    <row customHeight="1" ht="11.25">
      <c r="A430" s="1852" t="s">
        <v>2257</v>
      </c>
      <c r="B430" s="1852" t="s">
        <v>16</v>
      </c>
      <c r="C430" s="1852" t="s">
        <v>2555</v>
      </c>
      <c r="D430" s="1852" t="s">
        <v>2551</v>
      </c>
      <c r="E430" s="1852" t="s">
        <v>2552</v>
      </c>
      <c r="F430" s="1852" t="s">
        <v>2556</v>
      </c>
      <c r="G430" s="1852" t="s">
        <v>28</v>
      </c>
      <c r="H430" s="1852" t="s">
        <v>28</v>
      </c>
      <c r="I430" s="1852" t="s">
        <v>909</v>
      </c>
    </row>
    <row customHeight="1" ht="11.25">
      <c r="A431" s="1852" t="s">
        <v>2257</v>
      </c>
      <c r="B431" s="1852" t="s">
        <v>16</v>
      </c>
      <c r="C431" s="1852" t="s">
        <v>2560</v>
      </c>
      <c r="D431" s="1852" t="s">
        <v>2561</v>
      </c>
      <c r="E431" s="1852" t="s">
        <v>2260</v>
      </c>
      <c r="F431" s="1852" t="s">
        <v>2562</v>
      </c>
      <c r="G431" s="1852" t="s">
        <v>28</v>
      </c>
      <c r="H431" s="1852" t="s">
        <v>28</v>
      </c>
      <c r="I431" s="1852" t="s">
        <v>909</v>
      </c>
    </row>
    <row customHeight="1" ht="11.25">
      <c r="A432" s="1852" t="s">
        <v>2257</v>
      </c>
      <c r="B432" s="1852" t="s">
        <v>16</v>
      </c>
      <c r="C432" s="1852" t="s">
        <v>2563</v>
      </c>
      <c r="D432" s="1852" t="s">
        <v>2564</v>
      </c>
      <c r="E432" s="1852" t="s">
        <v>2260</v>
      </c>
      <c r="F432" s="1852" t="s">
        <v>2565</v>
      </c>
      <c r="G432" s="1852" t="s">
        <v>28</v>
      </c>
      <c r="H432" s="1852" t="s">
        <v>28</v>
      </c>
      <c r="I432" s="1852" t="s">
        <v>909</v>
      </c>
    </row>
    <row customHeight="1" ht="11.25">
      <c r="A433" s="1852" t="s">
        <v>2257</v>
      </c>
      <c r="B433" s="1852" t="s">
        <v>16</v>
      </c>
      <c r="C433" s="1852" t="s">
        <v>2566</v>
      </c>
      <c r="D433" s="1852" t="s">
        <v>2567</v>
      </c>
      <c r="E433" s="1852" t="s">
        <v>2260</v>
      </c>
      <c r="F433" s="1852" t="s">
        <v>2568</v>
      </c>
      <c r="G433" s="1852" t="s">
        <v>28</v>
      </c>
      <c r="H433" s="1852" t="s">
        <v>28</v>
      </c>
      <c r="I433" s="1852" t="s">
        <v>909</v>
      </c>
    </row>
    <row customHeight="1" ht="11.25">
      <c r="A434" s="1852" t="s">
        <v>2257</v>
      </c>
      <c r="B434" s="1852" t="s">
        <v>16</v>
      </c>
      <c r="C434" s="1852" t="s">
        <v>2569</v>
      </c>
      <c r="D434" s="1852" t="s">
        <v>2570</v>
      </c>
      <c r="E434" s="1852" t="s">
        <v>2260</v>
      </c>
      <c r="F434" s="1852" t="s">
        <v>2571</v>
      </c>
      <c r="G434" s="1852" t="s">
        <v>28</v>
      </c>
      <c r="H434" s="1852" t="s">
        <v>28</v>
      </c>
      <c r="I434" s="1852" t="s">
        <v>909</v>
      </c>
    </row>
    <row customHeight="1" ht="11.25">
      <c r="A435" s="1852" t="s">
        <v>2257</v>
      </c>
      <c r="B435" s="1852" t="s">
        <v>16</v>
      </c>
      <c r="C435" s="1852" t="s">
        <v>2572</v>
      </c>
      <c r="D435" s="1852" t="s">
        <v>2573</v>
      </c>
      <c r="E435" s="1852" t="s">
        <v>2260</v>
      </c>
      <c r="F435" s="1852" t="s">
        <v>2574</v>
      </c>
      <c r="G435" s="1852" t="s">
        <v>28</v>
      </c>
      <c r="H435" s="1852" t="s">
        <v>28</v>
      </c>
      <c r="I435" s="1852" t="s">
        <v>909</v>
      </c>
    </row>
    <row customHeight="1" ht="11.25">
      <c r="A436" s="1852" t="s">
        <v>2257</v>
      </c>
      <c r="B436" s="1852" t="s">
        <v>16</v>
      </c>
      <c r="C436" s="1852" t="s">
        <v>2575</v>
      </c>
      <c r="D436" s="1852" t="s">
        <v>2576</v>
      </c>
      <c r="E436" s="1852" t="s">
        <v>2260</v>
      </c>
      <c r="F436" s="1852" t="s">
        <v>2577</v>
      </c>
      <c r="G436" s="1852" t="s">
        <v>28</v>
      </c>
      <c r="H436" s="1852" t="s">
        <v>28</v>
      </c>
      <c r="I436" s="1852" t="s">
        <v>909</v>
      </c>
    </row>
    <row customHeight="1" ht="11.25">
      <c r="A437" s="1852" t="s">
        <v>2257</v>
      </c>
      <c r="B437" s="1852" t="s">
        <v>16</v>
      </c>
      <c r="C437" s="1852" t="s">
        <v>2578</v>
      </c>
      <c r="D437" s="1852" t="s">
        <v>2579</v>
      </c>
      <c r="E437" s="1852" t="s">
        <v>2260</v>
      </c>
      <c r="F437" s="1852" t="s">
        <v>2580</v>
      </c>
      <c r="G437" s="1852" t="s">
        <v>28</v>
      </c>
      <c r="H437" s="1852" t="s">
        <v>28</v>
      </c>
      <c r="I437" s="1852" t="s">
        <v>909</v>
      </c>
    </row>
    <row customHeight="1" ht="11.25">
      <c r="A438" s="1852" t="s">
        <v>2257</v>
      </c>
      <c r="B438" s="1852" t="s">
        <v>16</v>
      </c>
      <c r="C438" s="1852" t="s">
        <v>2581</v>
      </c>
      <c r="D438" s="1852" t="s">
        <v>2582</v>
      </c>
      <c r="E438" s="1852" t="s">
        <v>2260</v>
      </c>
      <c r="F438" s="1852" t="s">
        <v>2583</v>
      </c>
      <c r="G438" s="1852" t="s">
        <v>28</v>
      </c>
      <c r="H438" s="1852" t="s">
        <v>28</v>
      </c>
      <c r="I438" s="1852" t="s">
        <v>909</v>
      </c>
    </row>
    <row customHeight="1" ht="11.25">
      <c r="A439" s="1852" t="s">
        <v>2257</v>
      </c>
      <c r="B439" s="1852" t="s">
        <v>16</v>
      </c>
      <c r="C439" s="1852" t="s">
        <v>2584</v>
      </c>
      <c r="D439" s="1852" t="s">
        <v>2585</v>
      </c>
      <c r="E439" s="1852" t="s">
        <v>2260</v>
      </c>
      <c r="F439" s="1852" t="s">
        <v>2586</v>
      </c>
      <c r="G439" s="1852" t="s">
        <v>28</v>
      </c>
      <c r="H439" s="1852" t="s">
        <v>28</v>
      </c>
      <c r="I439" s="1852" t="s">
        <v>909</v>
      </c>
    </row>
    <row customHeight="1" ht="11.25">
      <c r="A440" s="1852" t="s">
        <v>2257</v>
      </c>
      <c r="B440" s="1852" t="s">
        <v>16</v>
      </c>
      <c r="C440" s="1852" t="s">
        <v>2587</v>
      </c>
      <c r="D440" s="1852" t="s">
        <v>2588</v>
      </c>
      <c r="E440" s="1852" t="s">
        <v>2260</v>
      </c>
      <c r="F440" s="1852" t="s">
        <v>2589</v>
      </c>
      <c r="G440" s="1852" t="s">
        <v>28</v>
      </c>
      <c r="H440" s="1852" t="s">
        <v>28</v>
      </c>
      <c r="I440" s="1852" t="s">
        <v>909</v>
      </c>
    </row>
    <row customHeight="1" ht="11.25">
      <c r="A441" s="1852" t="s">
        <v>2257</v>
      </c>
      <c r="B441" s="1852" t="s">
        <v>16</v>
      </c>
      <c r="C441" s="1852" t="s">
        <v>2919</v>
      </c>
      <c r="D441" s="1852" t="s">
        <v>2920</v>
      </c>
      <c r="E441" s="1852" t="s">
        <v>2401</v>
      </c>
      <c r="F441" s="1852" t="s">
        <v>2921</v>
      </c>
      <c r="G441" s="1852" t="s">
        <v>28</v>
      </c>
      <c r="H441" s="1852" t="s">
        <v>28</v>
      </c>
      <c r="I441" s="1852" t="s">
        <v>909</v>
      </c>
    </row>
    <row customHeight="1" ht="11.25">
      <c r="A442" s="1852" t="s">
        <v>2257</v>
      </c>
      <c r="B442" s="1852" t="s">
        <v>16</v>
      </c>
      <c r="C442" s="1852" t="s">
        <v>2590</v>
      </c>
      <c r="D442" s="1852" t="s">
        <v>2591</v>
      </c>
      <c r="E442" s="1852" t="s">
        <v>2592</v>
      </c>
      <c r="F442" s="1852" t="s">
        <v>2593</v>
      </c>
      <c r="G442" s="1852" t="s">
        <v>28</v>
      </c>
      <c r="H442" s="1852" t="s">
        <v>28</v>
      </c>
      <c r="I442" s="1852" t="s">
        <v>909</v>
      </c>
    </row>
    <row customHeight="1" ht="11.25">
      <c r="A443" s="1852" t="s">
        <v>2257</v>
      </c>
      <c r="B443" s="1852" t="s">
        <v>16</v>
      </c>
      <c r="C443" s="1852" t="s">
        <v>2594</v>
      </c>
      <c r="D443" s="1852" t="s">
        <v>2595</v>
      </c>
      <c r="E443" s="1852" t="s">
        <v>2592</v>
      </c>
      <c r="F443" s="1852" t="s">
        <v>2596</v>
      </c>
      <c r="G443" s="1852" t="s">
        <v>28</v>
      </c>
      <c r="H443" s="1852" t="s">
        <v>28</v>
      </c>
      <c r="I443" s="1852" t="s">
        <v>909</v>
      </c>
    </row>
    <row customHeight="1" ht="11.25">
      <c r="A444" s="1852" t="s">
        <v>2257</v>
      </c>
      <c r="B444" s="1852" t="s">
        <v>16</v>
      </c>
      <c r="C444" s="1852" t="s">
        <v>2600</v>
      </c>
      <c r="D444" s="1852" t="s">
        <v>2601</v>
      </c>
      <c r="E444" s="1852" t="s">
        <v>2592</v>
      </c>
      <c r="F444" s="1852" t="s">
        <v>2602</v>
      </c>
      <c r="G444" s="1852" t="s">
        <v>28</v>
      </c>
      <c r="H444" s="1852" t="s">
        <v>28</v>
      </c>
      <c r="I444" s="1852" t="s">
        <v>909</v>
      </c>
    </row>
    <row customHeight="1" ht="11.25">
      <c r="A445" s="1852" t="s">
        <v>2257</v>
      </c>
      <c r="B445" s="1852" t="s">
        <v>16</v>
      </c>
      <c r="C445" s="1852" t="s">
        <v>2603</v>
      </c>
      <c r="D445" s="1852" t="s">
        <v>2604</v>
      </c>
      <c r="E445" s="1852" t="s">
        <v>2605</v>
      </c>
      <c r="F445" s="1852" t="s">
        <v>2606</v>
      </c>
      <c r="G445" s="1852" t="s">
        <v>2607</v>
      </c>
      <c r="H445" s="1852" t="s">
        <v>28</v>
      </c>
      <c r="I445" s="1852" t="s">
        <v>909</v>
      </c>
    </row>
    <row customHeight="1" ht="11.25">
      <c r="A446" s="1852" t="s">
        <v>2257</v>
      </c>
      <c r="B446" s="1852" t="s">
        <v>16</v>
      </c>
      <c r="C446" s="1852" t="s">
        <v>2608</v>
      </c>
      <c r="D446" s="1852" t="s">
        <v>2609</v>
      </c>
      <c r="E446" s="1852" t="s">
        <v>2610</v>
      </c>
      <c r="F446" s="1852" t="s">
        <v>2298</v>
      </c>
      <c r="G446" s="1852" t="s">
        <v>28</v>
      </c>
      <c r="H446" s="1852" t="s">
        <v>28</v>
      </c>
      <c r="I446" s="1852" t="s">
        <v>909</v>
      </c>
    </row>
    <row customHeight="1" ht="11.25">
      <c r="A447" s="1852" t="s">
        <v>2257</v>
      </c>
      <c r="B447" s="1852" t="s">
        <v>16</v>
      </c>
      <c r="C447" s="1852" t="s">
        <v>2617</v>
      </c>
      <c r="D447" s="1852" t="s">
        <v>2618</v>
      </c>
      <c r="E447" s="1852" t="s">
        <v>2268</v>
      </c>
      <c r="F447" s="1852" t="s">
        <v>2619</v>
      </c>
      <c r="G447" s="1852" t="s">
        <v>28</v>
      </c>
      <c r="H447" s="1852" t="s">
        <v>28</v>
      </c>
      <c r="I447" s="1852" t="s">
        <v>909</v>
      </c>
    </row>
    <row customHeight="1" ht="11.25">
      <c r="A448" s="1852" t="s">
        <v>2257</v>
      </c>
      <c r="B448" s="1852" t="s">
        <v>16</v>
      </c>
      <c r="C448" s="1852" t="s">
        <v>2922</v>
      </c>
      <c r="D448" s="1852" t="s">
        <v>2923</v>
      </c>
      <c r="E448" s="1852" t="s">
        <v>2268</v>
      </c>
      <c r="F448" s="1852" t="s">
        <v>2924</v>
      </c>
      <c r="G448" s="1852" t="s">
        <v>28</v>
      </c>
      <c r="H448" s="1852" t="s">
        <v>28</v>
      </c>
      <c r="I448" s="1852" t="s">
        <v>909</v>
      </c>
    </row>
    <row customHeight="1" ht="11.25">
      <c r="A449" s="1852" t="s">
        <v>2257</v>
      </c>
      <c r="B449" s="1852" t="s">
        <v>16</v>
      </c>
      <c r="C449" s="1852" t="s">
        <v>2622</v>
      </c>
      <c r="D449" s="1852" t="s">
        <v>2623</v>
      </c>
      <c r="E449" s="1852" t="s">
        <v>2624</v>
      </c>
      <c r="F449" s="1852" t="s">
        <v>2625</v>
      </c>
      <c r="G449" s="1852" t="s">
        <v>28</v>
      </c>
      <c r="H449" s="1852" t="s">
        <v>28</v>
      </c>
      <c r="I449" s="1852" t="s">
        <v>909</v>
      </c>
    </row>
    <row customHeight="1" ht="11.25">
      <c r="A450" s="1852" t="s">
        <v>2257</v>
      </c>
      <c r="B450" s="1852" t="s">
        <v>16</v>
      </c>
      <c r="C450" s="1852" t="s">
        <v>2626</v>
      </c>
      <c r="D450" s="1852" t="s">
        <v>2623</v>
      </c>
      <c r="E450" s="1852" t="s">
        <v>2624</v>
      </c>
      <c r="F450" s="1852" t="s">
        <v>2627</v>
      </c>
      <c r="G450" s="1852" t="s">
        <v>2628</v>
      </c>
      <c r="H450" s="1852" t="s">
        <v>28</v>
      </c>
      <c r="I450" s="1852" t="s">
        <v>909</v>
      </c>
    </row>
    <row customHeight="1" ht="11.25">
      <c r="A451" s="1852" t="s">
        <v>2257</v>
      </c>
      <c r="B451" s="1852" t="s">
        <v>16</v>
      </c>
      <c r="C451" s="1852" t="s">
        <v>2637</v>
      </c>
      <c r="D451" s="1852" t="s">
        <v>2638</v>
      </c>
      <c r="E451" s="1852" t="s">
        <v>2639</v>
      </c>
      <c r="F451" s="1852" t="s">
        <v>2324</v>
      </c>
      <c r="G451" s="1852" t="s">
        <v>28</v>
      </c>
      <c r="H451" s="1852" t="s">
        <v>28</v>
      </c>
      <c r="I451" s="1852" t="s">
        <v>909</v>
      </c>
    </row>
    <row customHeight="1" ht="11.25">
      <c r="A452" s="1852" t="s">
        <v>2257</v>
      </c>
      <c r="B452" s="1852" t="s">
        <v>16</v>
      </c>
      <c r="C452" s="1852" t="s">
        <v>2640</v>
      </c>
      <c r="D452" s="1852" t="s">
        <v>2641</v>
      </c>
      <c r="E452" s="1852" t="s">
        <v>2642</v>
      </c>
      <c r="F452" s="1852" t="s">
        <v>2308</v>
      </c>
      <c r="G452" s="1852" t="s">
        <v>28</v>
      </c>
      <c r="H452" s="1852" t="s">
        <v>28</v>
      </c>
      <c r="I452" s="1852" t="s">
        <v>909</v>
      </c>
    </row>
    <row customHeight="1" ht="11.25">
      <c r="A453" s="1852" t="s">
        <v>2257</v>
      </c>
      <c r="B453" s="1852" t="s">
        <v>16</v>
      </c>
      <c r="C453" s="1852" t="s">
        <v>2643</v>
      </c>
      <c r="D453" s="1852" t="s">
        <v>2644</v>
      </c>
      <c r="E453" s="1852" t="s">
        <v>2645</v>
      </c>
      <c r="F453" s="1852" t="s">
        <v>2317</v>
      </c>
      <c r="G453" s="1852" t="s">
        <v>28</v>
      </c>
      <c r="H453" s="1852" t="s">
        <v>28</v>
      </c>
      <c r="I453" s="1852" t="s">
        <v>909</v>
      </c>
    </row>
    <row customHeight="1" ht="11.25">
      <c r="A454" s="1852" t="s">
        <v>2257</v>
      </c>
      <c r="B454" s="1852" t="s">
        <v>16</v>
      </c>
      <c r="C454" s="1852" t="s">
        <v>2652</v>
      </c>
      <c r="D454" s="1852" t="s">
        <v>2653</v>
      </c>
      <c r="E454" s="1852" t="s">
        <v>2654</v>
      </c>
      <c r="F454" s="1852" t="s">
        <v>2265</v>
      </c>
      <c r="G454" s="1852" t="s">
        <v>2655</v>
      </c>
      <c r="H454" s="1852" t="s">
        <v>28</v>
      </c>
      <c r="I454" s="1852" t="s">
        <v>909</v>
      </c>
    </row>
    <row customHeight="1" ht="11.25">
      <c r="A455" s="1852" t="s">
        <v>2257</v>
      </c>
      <c r="B455" s="1852" t="s">
        <v>16</v>
      </c>
      <c r="C455" s="1852" t="s">
        <v>2656</v>
      </c>
      <c r="D455" s="1852" t="s">
        <v>2657</v>
      </c>
      <c r="E455" s="1852" t="s">
        <v>2658</v>
      </c>
      <c r="F455" s="1852" t="s">
        <v>2659</v>
      </c>
      <c r="G455" s="1852" t="s">
        <v>28</v>
      </c>
      <c r="H455" s="1852" t="s">
        <v>28</v>
      </c>
      <c r="I455" s="1852" t="s">
        <v>909</v>
      </c>
    </row>
    <row customHeight="1" ht="11.25">
      <c r="A456" s="1852" t="s">
        <v>2257</v>
      </c>
      <c r="B456" s="1852" t="s">
        <v>16</v>
      </c>
      <c r="C456" s="1852" t="s">
        <v>2660</v>
      </c>
      <c r="D456" s="1852" t="s">
        <v>2661</v>
      </c>
      <c r="E456" s="1852" t="s">
        <v>2662</v>
      </c>
      <c r="F456" s="1852" t="s">
        <v>2289</v>
      </c>
      <c r="G456" s="1852" t="s">
        <v>2663</v>
      </c>
      <c r="H456" s="1852" t="s">
        <v>28</v>
      </c>
      <c r="I456" s="1852" t="s">
        <v>909</v>
      </c>
    </row>
    <row customHeight="1" ht="11.25">
      <c r="A457" s="1852" t="s">
        <v>2257</v>
      </c>
      <c r="B457" s="1852" t="s">
        <v>16</v>
      </c>
      <c r="C457" s="1852" t="s">
        <v>2664</v>
      </c>
      <c r="D457" s="1852" t="s">
        <v>2665</v>
      </c>
      <c r="E457" s="1852" t="s">
        <v>2666</v>
      </c>
      <c r="F457" s="1852" t="s">
        <v>2466</v>
      </c>
      <c r="G457" s="1852" t="s">
        <v>28</v>
      </c>
      <c r="H457" s="1852" t="s">
        <v>28</v>
      </c>
      <c r="I457" s="1852" t="s">
        <v>909</v>
      </c>
    </row>
    <row customHeight="1" ht="11.25">
      <c r="A458" s="1852" t="s">
        <v>2257</v>
      </c>
      <c r="B458" s="1852" t="s">
        <v>16</v>
      </c>
      <c r="C458" s="1852" t="s">
        <v>2931</v>
      </c>
      <c r="D458" s="1852" t="s">
        <v>2932</v>
      </c>
      <c r="E458" s="1852" t="s">
        <v>2933</v>
      </c>
      <c r="F458" s="1852" t="s">
        <v>2324</v>
      </c>
      <c r="G458" s="1852" t="s">
        <v>28</v>
      </c>
      <c r="H458" s="1852" t="s">
        <v>28</v>
      </c>
      <c r="I458" s="1852" t="s">
        <v>909</v>
      </c>
    </row>
    <row customHeight="1" ht="11.25">
      <c r="A459" s="1852" t="s">
        <v>2257</v>
      </c>
      <c r="B459" s="1852" t="s">
        <v>16</v>
      </c>
      <c r="C459" s="1852" t="s">
        <v>2677</v>
      </c>
      <c r="D459" s="1852" t="s">
        <v>2678</v>
      </c>
      <c r="E459" s="1852" t="s">
        <v>2679</v>
      </c>
      <c r="F459" s="1852" t="s">
        <v>2466</v>
      </c>
      <c r="G459" s="1852" t="s">
        <v>28</v>
      </c>
      <c r="H459" s="1852" t="s">
        <v>28</v>
      </c>
      <c r="I459" s="1852" t="s">
        <v>909</v>
      </c>
    </row>
    <row customHeight="1" ht="11.25">
      <c r="A460" s="1852" t="s">
        <v>2257</v>
      </c>
      <c r="B460" s="1852" t="s">
        <v>16</v>
      </c>
      <c r="C460" s="1852" t="s">
        <v>2680</v>
      </c>
      <c r="D460" s="1852" t="s">
        <v>2681</v>
      </c>
      <c r="E460" s="1852" t="s">
        <v>2682</v>
      </c>
      <c r="F460" s="1852" t="s">
        <v>2659</v>
      </c>
      <c r="G460" s="1852" t="s">
        <v>28</v>
      </c>
      <c r="H460" s="1852" t="s">
        <v>28</v>
      </c>
      <c r="I460" s="1852" t="s">
        <v>909</v>
      </c>
    </row>
    <row customHeight="1" ht="11.25">
      <c r="A461" s="1852" t="s">
        <v>2257</v>
      </c>
      <c r="B461" s="1852" t="s">
        <v>16</v>
      </c>
      <c r="C461" s="1852" t="s">
        <v>2696</v>
      </c>
      <c r="D461" s="1852" t="s">
        <v>2697</v>
      </c>
      <c r="E461" s="1852" t="s">
        <v>2698</v>
      </c>
      <c r="F461" s="1852" t="s">
        <v>2699</v>
      </c>
      <c r="G461" s="1852" t="s">
        <v>2700</v>
      </c>
      <c r="H461" s="1852" t="s">
        <v>28</v>
      </c>
      <c r="I461" s="1852" t="s">
        <v>909</v>
      </c>
    </row>
    <row customHeight="1" ht="11.25">
      <c r="A462" s="1852" t="s">
        <v>2257</v>
      </c>
      <c r="B462" s="1852" t="s">
        <v>16</v>
      </c>
      <c r="C462" s="1852" t="s">
        <v>2701</v>
      </c>
      <c r="D462" s="1852" t="s">
        <v>2702</v>
      </c>
      <c r="E462" s="1852" t="s">
        <v>2703</v>
      </c>
      <c r="F462" s="1852" t="s">
        <v>2659</v>
      </c>
      <c r="G462" s="1852" t="s">
        <v>28</v>
      </c>
      <c r="H462" s="1852" t="s">
        <v>28</v>
      </c>
      <c r="I462" s="1852" t="s">
        <v>909</v>
      </c>
    </row>
    <row customHeight="1" ht="11.25">
      <c r="A463" s="1852" t="s">
        <v>2257</v>
      </c>
      <c r="B463" s="1852" t="s">
        <v>16</v>
      </c>
      <c r="C463" s="1852" t="s">
        <v>2934</v>
      </c>
      <c r="D463" s="1852" t="s">
        <v>2935</v>
      </c>
      <c r="E463" s="1852" t="s">
        <v>2401</v>
      </c>
      <c r="F463" s="1852" t="s">
        <v>2289</v>
      </c>
      <c r="G463" s="1852" t="s">
        <v>28</v>
      </c>
      <c r="H463" s="1852" t="s">
        <v>28</v>
      </c>
      <c r="I463" s="1852" t="s">
        <v>909</v>
      </c>
    </row>
    <row customHeight="1" ht="11.25">
      <c r="A464" s="1852" t="s">
        <v>2257</v>
      </c>
      <c r="B464" s="1852" t="s">
        <v>16</v>
      </c>
      <c r="C464" s="1852" t="s">
        <v>2708</v>
      </c>
      <c r="D464" s="1852" t="s">
        <v>2709</v>
      </c>
      <c r="E464" s="1852" t="s">
        <v>2710</v>
      </c>
      <c r="F464" s="1852" t="s">
        <v>2711</v>
      </c>
      <c r="G464" s="1852" t="s">
        <v>2712</v>
      </c>
      <c r="H464" s="1852" t="s">
        <v>28</v>
      </c>
      <c r="I464" s="1852" t="s">
        <v>909</v>
      </c>
    </row>
    <row customHeight="1" ht="11.25">
      <c r="A465" s="1852" t="s">
        <v>2257</v>
      </c>
      <c r="B465" s="1852" t="s">
        <v>16</v>
      </c>
      <c r="C465" s="1852" t="s">
        <v>2939</v>
      </c>
      <c r="D465" s="1852" t="s">
        <v>2940</v>
      </c>
      <c r="E465" s="1852" t="s">
        <v>2941</v>
      </c>
      <c r="F465" s="1852" t="s">
        <v>2324</v>
      </c>
      <c r="G465" s="1852" t="s">
        <v>28</v>
      </c>
      <c r="H465" s="1852" t="s">
        <v>28</v>
      </c>
      <c r="I465" s="1852" t="s">
        <v>909</v>
      </c>
    </row>
    <row customHeight="1" ht="11.25">
      <c r="A466" s="1852" t="s">
        <v>2257</v>
      </c>
      <c r="B466" s="1852" t="s">
        <v>16</v>
      </c>
      <c r="C466" s="1852" t="s">
        <v>2989</v>
      </c>
      <c r="D466" s="1852" t="s">
        <v>2990</v>
      </c>
      <c r="E466" s="1852" t="s">
        <v>2991</v>
      </c>
      <c r="F466" s="1852" t="s">
        <v>2324</v>
      </c>
      <c r="G466" s="1852" t="s">
        <v>28</v>
      </c>
      <c r="H466" s="1852" t="s">
        <v>28</v>
      </c>
      <c r="I466" s="1852" t="s">
        <v>909</v>
      </c>
    </row>
    <row customHeight="1" ht="11.25">
      <c r="A467" s="1852" t="s">
        <v>2257</v>
      </c>
      <c r="B467" s="1852" t="s">
        <v>16</v>
      </c>
      <c r="C467" s="1852" t="s">
        <v>2749</v>
      </c>
      <c r="D467" s="1852" t="s">
        <v>2750</v>
      </c>
      <c r="E467" s="1852" t="s">
        <v>2751</v>
      </c>
      <c r="F467" s="1852" t="s">
        <v>2360</v>
      </c>
      <c r="G467" s="1852" t="s">
        <v>28</v>
      </c>
      <c r="H467" s="1852" t="s">
        <v>28</v>
      </c>
      <c r="I467" s="1852" t="s">
        <v>909</v>
      </c>
    </row>
    <row customHeight="1" ht="11.25">
      <c r="A468" s="1852" t="s">
        <v>2257</v>
      </c>
      <c r="B468" s="1852" t="s">
        <v>16</v>
      </c>
      <c r="C468" s="1852" t="s">
        <v>2756</v>
      </c>
      <c r="D468" s="1852" t="s">
        <v>2757</v>
      </c>
      <c r="E468" s="1852" t="s">
        <v>2758</v>
      </c>
      <c r="F468" s="1852" t="s">
        <v>2360</v>
      </c>
      <c r="G468" s="1852" t="s">
        <v>28</v>
      </c>
      <c r="H468" s="1852" t="s">
        <v>28</v>
      </c>
      <c r="I468" s="1852" t="s">
        <v>909</v>
      </c>
    </row>
    <row customHeight="1" ht="11.25">
      <c r="A469" s="1852" t="s">
        <v>2257</v>
      </c>
      <c r="B469" s="1852" t="s">
        <v>16</v>
      </c>
      <c r="C469" s="1852" t="s">
        <v>2759</v>
      </c>
      <c r="D469" s="1852" t="s">
        <v>2760</v>
      </c>
      <c r="E469" s="1852" t="s">
        <v>2624</v>
      </c>
      <c r="F469" s="1852" t="s">
        <v>2761</v>
      </c>
      <c r="G469" s="1852" t="s">
        <v>28</v>
      </c>
      <c r="H469" s="1852" t="s">
        <v>28</v>
      </c>
      <c r="I469" s="1852" t="s">
        <v>909</v>
      </c>
    </row>
    <row customHeight="1" ht="11.25">
      <c r="A470" s="1852" t="s">
        <v>2257</v>
      </c>
      <c r="B470" s="1852" t="s">
        <v>16</v>
      </c>
      <c r="C470" s="1852" t="s">
        <v>2762</v>
      </c>
      <c r="D470" s="1852" t="s">
        <v>2763</v>
      </c>
      <c r="E470" s="1852" t="s">
        <v>2764</v>
      </c>
      <c r="F470" s="1852" t="s">
        <v>2360</v>
      </c>
      <c r="G470" s="1852" t="s">
        <v>28</v>
      </c>
      <c r="H470" s="1852" t="s">
        <v>28</v>
      </c>
      <c r="I470" s="1852" t="s">
        <v>909</v>
      </c>
    </row>
    <row customHeight="1" ht="11.25">
      <c r="A471" s="1852" t="s">
        <v>2257</v>
      </c>
      <c r="B471" s="1852" t="s">
        <v>16</v>
      </c>
      <c r="C471" s="1852" t="s">
        <v>2765</v>
      </c>
      <c r="D471" s="1852" t="s">
        <v>2766</v>
      </c>
      <c r="E471" s="1852" t="s">
        <v>2767</v>
      </c>
      <c r="F471" s="1852" t="s">
        <v>2336</v>
      </c>
      <c r="G471" s="1852" t="s">
        <v>28</v>
      </c>
      <c r="H471" s="1852" t="s">
        <v>28</v>
      </c>
      <c r="I471" s="1852" t="s">
        <v>909</v>
      </c>
    </row>
    <row customHeight="1" ht="11.25">
      <c r="A472" s="1852" t="s">
        <v>2257</v>
      </c>
      <c r="B472" s="1852" t="s">
        <v>16</v>
      </c>
      <c r="C472" s="1852" t="s">
        <v>2945</v>
      </c>
      <c r="D472" s="1852" t="s">
        <v>2946</v>
      </c>
      <c r="E472" s="1852" t="s">
        <v>2947</v>
      </c>
      <c r="F472" s="1852" t="s">
        <v>2298</v>
      </c>
      <c r="G472" s="1852" t="s">
        <v>28</v>
      </c>
      <c r="H472" s="1852" t="s">
        <v>28</v>
      </c>
      <c r="I472" s="1852" t="s">
        <v>909</v>
      </c>
    </row>
    <row customHeight="1" ht="11.25">
      <c r="A473" s="1852" t="s">
        <v>2257</v>
      </c>
      <c r="B473" s="1852" t="s">
        <v>16</v>
      </c>
      <c r="C473" s="1852" t="s">
        <v>2768</v>
      </c>
      <c r="D473" s="1852" t="s">
        <v>2769</v>
      </c>
      <c r="E473" s="1852" t="s">
        <v>2770</v>
      </c>
      <c r="F473" s="1852" t="s">
        <v>2324</v>
      </c>
      <c r="G473" s="1852" t="s">
        <v>2771</v>
      </c>
      <c r="H473" s="1852" t="s">
        <v>28</v>
      </c>
      <c r="I473" s="1852" t="s">
        <v>909</v>
      </c>
    </row>
    <row customHeight="1" ht="11.25">
      <c r="A474" s="1852" t="s">
        <v>2257</v>
      </c>
      <c r="B474" s="1852" t="s">
        <v>16</v>
      </c>
      <c r="C474" s="1852" t="s">
        <v>2951</v>
      </c>
      <c r="D474" s="1852" t="s">
        <v>2952</v>
      </c>
      <c r="E474" s="1852" t="s">
        <v>2953</v>
      </c>
      <c r="F474" s="1852" t="s">
        <v>2954</v>
      </c>
      <c r="G474" s="1852" t="s">
        <v>28</v>
      </c>
      <c r="H474" s="1852" t="s">
        <v>28</v>
      </c>
      <c r="I474" s="1852" t="s">
        <v>909</v>
      </c>
    </row>
    <row customHeight="1" ht="11.25">
      <c r="A475" s="1852" t="s">
        <v>2257</v>
      </c>
      <c r="B475" s="1852" t="s">
        <v>16</v>
      </c>
      <c r="C475" s="1852" t="s">
        <v>2958</v>
      </c>
      <c r="D475" s="1852" t="s">
        <v>2959</v>
      </c>
      <c r="E475" s="1852" t="s">
        <v>2960</v>
      </c>
      <c r="F475" s="1852" t="s">
        <v>2312</v>
      </c>
      <c r="G475" s="1852" t="s">
        <v>28</v>
      </c>
      <c r="H475" s="1852" t="s">
        <v>28</v>
      </c>
      <c r="I475" s="1852" t="s">
        <v>909</v>
      </c>
    </row>
    <row customHeight="1" ht="11.25">
      <c r="A476" s="1852" t="s">
        <v>2257</v>
      </c>
      <c r="B476" s="1852" t="s">
        <v>16</v>
      </c>
      <c r="C476" s="1852" t="s">
        <v>2781</v>
      </c>
      <c r="D476" s="1852" t="s">
        <v>2782</v>
      </c>
      <c r="E476" s="1852" t="s">
        <v>2783</v>
      </c>
      <c r="F476" s="1852" t="s">
        <v>2360</v>
      </c>
      <c r="G476" s="1852" t="s">
        <v>28</v>
      </c>
      <c r="H476" s="1852" t="s">
        <v>28</v>
      </c>
      <c r="I476" s="1852" t="s">
        <v>909</v>
      </c>
    </row>
    <row customHeight="1" ht="11.25">
      <c r="A477" s="1852" t="s">
        <v>2257</v>
      </c>
      <c r="B477" s="1852" t="s">
        <v>16</v>
      </c>
      <c r="C477" s="1852" t="s">
        <v>2992</v>
      </c>
      <c r="D477" s="1852" t="s">
        <v>2993</v>
      </c>
      <c r="E477" s="1852" t="s">
        <v>2994</v>
      </c>
      <c r="F477" s="1852" t="s">
        <v>2328</v>
      </c>
      <c r="G477" s="1852" t="s">
        <v>28</v>
      </c>
      <c r="H477" s="1852" t="s">
        <v>28</v>
      </c>
      <c r="I477" s="1852" t="s">
        <v>909</v>
      </c>
    </row>
    <row customHeight="1" ht="11.25">
      <c r="A478" s="1852" t="s">
        <v>2257</v>
      </c>
      <c r="B478" s="1852" t="s">
        <v>16</v>
      </c>
      <c r="C478" s="1852" t="s">
        <v>2794</v>
      </c>
      <c r="D478" s="1852" t="s">
        <v>2795</v>
      </c>
      <c r="E478" s="1852" t="s">
        <v>2796</v>
      </c>
      <c r="F478" s="1852" t="s">
        <v>2797</v>
      </c>
      <c r="G478" s="1852" t="s">
        <v>28</v>
      </c>
      <c r="H478" s="1852" t="s">
        <v>28</v>
      </c>
      <c r="I478" s="1852" t="s">
        <v>909</v>
      </c>
    </row>
    <row customHeight="1" ht="11.25">
      <c r="A479" s="1852" t="s">
        <v>2257</v>
      </c>
      <c r="B479" s="1852" t="s">
        <v>16</v>
      </c>
      <c r="C479" s="1852" t="s">
        <v>2961</v>
      </c>
      <c r="D479" s="1852" t="s">
        <v>2962</v>
      </c>
      <c r="E479" s="1852" t="s">
        <v>2963</v>
      </c>
      <c r="F479" s="1852" t="s">
        <v>2289</v>
      </c>
      <c r="G479" s="1852" t="s">
        <v>2964</v>
      </c>
      <c r="H479" s="1852" t="s">
        <v>28</v>
      </c>
      <c r="I479" s="1852" t="s">
        <v>909</v>
      </c>
    </row>
    <row customHeight="1" ht="11.25">
      <c r="A480" s="1852" t="s">
        <v>2257</v>
      </c>
      <c r="B480" s="1852" t="s">
        <v>16</v>
      </c>
      <c r="C480" s="1852" t="s">
        <v>2798</v>
      </c>
      <c r="D480" s="1852" t="s">
        <v>2799</v>
      </c>
      <c r="E480" s="1852" t="s">
        <v>2800</v>
      </c>
      <c r="F480" s="1852" t="s">
        <v>2289</v>
      </c>
      <c r="G480" s="1852" t="s">
        <v>28</v>
      </c>
      <c r="H480" s="1852" t="s">
        <v>28</v>
      </c>
      <c r="I480" s="1852" t="s">
        <v>909</v>
      </c>
    </row>
    <row customHeight="1" ht="11.25">
      <c r="A481" s="1852" t="s">
        <v>2257</v>
      </c>
      <c r="B481" s="1852" t="s">
        <v>16</v>
      </c>
      <c r="C481" s="1852" t="s">
        <v>2804</v>
      </c>
      <c r="D481" s="1852" t="s">
        <v>2805</v>
      </c>
      <c r="E481" s="1852" t="s">
        <v>2806</v>
      </c>
      <c r="F481" s="1852" t="s">
        <v>2317</v>
      </c>
      <c r="G481" s="1852" t="s">
        <v>2807</v>
      </c>
      <c r="H481" s="1852" t="s">
        <v>28</v>
      </c>
      <c r="I481" s="1852" t="s">
        <v>909</v>
      </c>
    </row>
    <row customHeight="1" ht="11.25">
      <c r="A482" s="1852" t="s">
        <v>2257</v>
      </c>
      <c r="B482" s="1852" t="s">
        <v>16</v>
      </c>
      <c r="C482" s="1852" t="s">
        <v>2816</v>
      </c>
      <c r="D482" s="1852" t="s">
        <v>2817</v>
      </c>
      <c r="E482" s="1852" t="s">
        <v>2818</v>
      </c>
      <c r="F482" s="1852" t="s">
        <v>2659</v>
      </c>
      <c r="G482" s="1852" t="s">
        <v>2819</v>
      </c>
      <c r="H482" s="1852" t="s">
        <v>28</v>
      </c>
      <c r="I482" s="1852" t="s">
        <v>909</v>
      </c>
    </row>
    <row customHeight="1" ht="11.25">
      <c r="A483" s="1852" t="s">
        <v>2257</v>
      </c>
      <c r="B483" s="1852" t="s">
        <v>16</v>
      </c>
      <c r="C483" s="1852" t="s">
        <v>2974</v>
      </c>
      <c r="D483" s="1852" t="s">
        <v>2975</v>
      </c>
      <c r="E483" s="1852" t="s">
        <v>2976</v>
      </c>
      <c r="F483" s="1852" t="s">
        <v>2466</v>
      </c>
      <c r="G483" s="1852" t="s">
        <v>28</v>
      </c>
      <c r="H483" s="1852" t="s">
        <v>28</v>
      </c>
      <c r="I483" s="1852" t="s">
        <v>909</v>
      </c>
    </row>
    <row customHeight="1" ht="11.25">
      <c r="A484" s="1852" t="s">
        <v>2257</v>
      </c>
      <c r="B484" s="1852" t="s">
        <v>16</v>
      </c>
      <c r="C484" s="1852" t="s">
        <v>28</v>
      </c>
      <c r="D484" s="1852" t="s">
        <v>2827</v>
      </c>
      <c r="E484" s="1852" t="s">
        <v>2828</v>
      </c>
      <c r="F484" s="1852" t="s">
        <v>2340</v>
      </c>
      <c r="G484" s="1852" t="s">
        <v>28</v>
      </c>
      <c r="H484" s="1852" t="s">
        <v>28</v>
      </c>
      <c r="I484" s="1852" t="s">
        <v>909</v>
      </c>
    </row>
    <row customHeight="1" ht="11.25">
      <c r="A485" s="1852" t="s">
        <v>2257</v>
      </c>
      <c r="B485" s="1852" t="s">
        <v>16</v>
      </c>
      <c r="C485" s="1852" t="s">
        <v>2977</v>
      </c>
      <c r="D485" s="1852" t="s">
        <v>2978</v>
      </c>
      <c r="E485" s="1852" t="s">
        <v>2268</v>
      </c>
      <c r="F485" s="1852" t="s">
        <v>2979</v>
      </c>
      <c r="G485" s="1852" t="s">
        <v>28</v>
      </c>
      <c r="H485" s="1852" t="s">
        <v>28</v>
      </c>
      <c r="I485" s="1852" t="s">
        <v>909</v>
      </c>
    </row>
    <row customHeight="1" ht="11.25">
      <c r="A486" s="1852" t="s">
        <v>2257</v>
      </c>
      <c r="B486" s="1852" t="s">
        <v>16</v>
      </c>
      <c r="C486" s="1852" t="s">
        <v>2980</v>
      </c>
      <c r="D486" s="1852" t="s">
        <v>2981</v>
      </c>
      <c r="E486" s="1852" t="s">
        <v>2982</v>
      </c>
      <c r="F486" s="1852" t="s">
        <v>2289</v>
      </c>
      <c r="G486" s="1852" t="s">
        <v>28</v>
      </c>
      <c r="H486" s="1852" t="s">
        <v>28</v>
      </c>
      <c r="I486" s="1852" t="s">
        <v>909</v>
      </c>
    </row>
    <row customHeight="1" ht="11.25">
      <c r="A487" s="1852" t="s">
        <v>2257</v>
      </c>
      <c r="B487" s="1852" t="s">
        <v>16</v>
      </c>
      <c r="C487" s="1852" t="s">
        <v>2838</v>
      </c>
      <c r="D487" s="1852" t="s">
        <v>2839</v>
      </c>
      <c r="E487" s="1852" t="s">
        <v>2840</v>
      </c>
      <c r="F487" s="1852" t="s">
        <v>2289</v>
      </c>
      <c r="G487" s="1852" t="s">
        <v>28</v>
      </c>
      <c r="H487" s="1852" t="s">
        <v>28</v>
      </c>
      <c r="I487" s="1852" t="s">
        <v>909</v>
      </c>
    </row>
    <row customHeight="1" ht="11.25">
      <c r="A488" s="1852" t="s">
        <v>2257</v>
      </c>
      <c r="B488" s="1852" t="s">
        <v>16</v>
      </c>
      <c r="C488" s="1852" t="s">
        <v>2983</v>
      </c>
      <c r="D488" s="1852" t="s">
        <v>2984</v>
      </c>
      <c r="E488" s="1852" t="s">
        <v>2985</v>
      </c>
      <c r="F488" s="1852" t="s">
        <v>2458</v>
      </c>
      <c r="G488" s="1852" t="s">
        <v>28</v>
      </c>
      <c r="H488" s="1852" t="s">
        <v>28</v>
      </c>
      <c r="I488" s="1852" t="s">
        <v>909</v>
      </c>
    </row>
    <row customHeight="1" ht="11.25">
      <c r="A489" s="1852" t="s">
        <v>2257</v>
      </c>
      <c r="B489" s="1852" t="s">
        <v>16</v>
      </c>
      <c r="C489" s="1852" t="s">
        <v>2844</v>
      </c>
      <c r="D489" s="1852" t="s">
        <v>2845</v>
      </c>
      <c r="E489" s="1852" t="s">
        <v>2592</v>
      </c>
      <c r="F489" s="1852" t="s">
        <v>2846</v>
      </c>
      <c r="G489" s="1852" t="s">
        <v>28</v>
      </c>
      <c r="H489" s="1852" t="s">
        <v>28</v>
      </c>
      <c r="I489" s="1852" t="s">
        <v>909</v>
      </c>
    </row>
    <row customHeight="1" ht="11.25">
      <c r="A490" s="1852" t="s">
        <v>2257</v>
      </c>
      <c r="B490" s="1852" t="s">
        <v>16</v>
      </c>
      <c r="C490" s="1852" t="s">
        <v>2847</v>
      </c>
      <c r="D490" s="1852" t="s">
        <v>2848</v>
      </c>
      <c r="E490" s="1852" t="s">
        <v>2532</v>
      </c>
      <c r="F490" s="1852" t="s">
        <v>2619</v>
      </c>
      <c r="G490" s="1852" t="s">
        <v>28</v>
      </c>
      <c r="H490" s="1852" t="s">
        <v>28</v>
      </c>
      <c r="I490" s="1852" t="s">
        <v>909</v>
      </c>
    </row>
    <row customHeight="1" ht="11.25">
      <c r="A491" s="1852" t="s">
        <v>2257</v>
      </c>
      <c r="B491" s="1852" t="s">
        <v>16</v>
      </c>
      <c r="C491" s="1852" t="s">
        <v>2858</v>
      </c>
      <c r="D491" s="1852" t="s">
        <v>2859</v>
      </c>
      <c r="E491" s="1852" t="s">
        <v>2320</v>
      </c>
      <c r="F491" s="1852" t="s">
        <v>2860</v>
      </c>
      <c r="G491" s="1852" t="s">
        <v>28</v>
      </c>
      <c r="H491" s="1852" t="s">
        <v>28</v>
      </c>
      <c r="I491" s="1852" t="s">
        <v>909</v>
      </c>
    </row>
    <row customHeight="1" ht="11.25">
      <c r="A492" s="1852" t="s">
        <v>2257</v>
      </c>
      <c r="B492" s="1852" t="s">
        <v>16</v>
      </c>
      <c r="C492" s="1852" t="s">
        <v>2864</v>
      </c>
      <c r="D492" s="1852" t="s">
        <v>2865</v>
      </c>
      <c r="E492" s="1852" t="s">
        <v>2616</v>
      </c>
      <c r="F492" s="1852" t="s">
        <v>2866</v>
      </c>
      <c r="G492" s="1852" t="s">
        <v>2867</v>
      </c>
      <c r="H492" s="1852" t="s">
        <v>28</v>
      </c>
      <c r="I492" s="1852" t="s">
        <v>909</v>
      </c>
    </row>
    <row customHeight="1" ht="11.25">
      <c r="A493" s="1852" t="s">
        <v>2257</v>
      </c>
      <c r="B493" s="1852" t="s">
        <v>16</v>
      </c>
      <c r="C493" s="1852" t="s">
        <v>2868</v>
      </c>
      <c r="D493" s="1852" t="s">
        <v>2869</v>
      </c>
      <c r="E493" s="1852" t="s">
        <v>2870</v>
      </c>
      <c r="F493" s="1852" t="s">
        <v>2711</v>
      </c>
      <c r="G493" s="1852" t="s">
        <v>28</v>
      </c>
      <c r="H493" s="1852" t="s">
        <v>28</v>
      </c>
      <c r="I493" s="1852" t="s">
        <v>909</v>
      </c>
    </row>
    <row customHeight="1" ht="11.25">
      <c r="A494" s="1852" t="s">
        <v>2257</v>
      </c>
      <c r="B494" s="1852" t="s">
        <v>16</v>
      </c>
      <c r="C494" s="1852" t="s">
        <v>2277</v>
      </c>
      <c r="D494" s="1852" t="s">
        <v>2278</v>
      </c>
      <c r="E494" s="1852" t="s">
        <v>2279</v>
      </c>
      <c r="F494" s="1852" t="s">
        <v>2280</v>
      </c>
      <c r="G494" s="1852" t="s">
        <v>2281</v>
      </c>
      <c r="H494" s="1852" t="s">
        <v>28</v>
      </c>
      <c r="I494" s="1852" t="s">
        <v>1630</v>
      </c>
    </row>
    <row customHeight="1" ht="11.25">
      <c r="A495" s="1852" t="s">
        <v>2257</v>
      </c>
      <c r="B495" s="1852" t="s">
        <v>16</v>
      </c>
      <c r="C495" s="1852" t="s">
        <v>2346</v>
      </c>
      <c r="D495" s="1852" t="s">
        <v>2347</v>
      </c>
      <c r="E495" s="1852" t="s">
        <v>2348</v>
      </c>
      <c r="F495" s="1852" t="s">
        <v>2285</v>
      </c>
      <c r="G495" s="1852" t="s">
        <v>2349</v>
      </c>
      <c r="H495" s="1852" t="s">
        <v>28</v>
      </c>
      <c r="I495" s="1852" t="s">
        <v>1630</v>
      </c>
    </row>
    <row customHeight="1" ht="11.25">
      <c r="A496" s="1852" t="s">
        <v>2257</v>
      </c>
      <c r="B496" s="1852" t="s">
        <v>16</v>
      </c>
      <c r="C496" s="1852" t="s">
        <v>2995</v>
      </c>
      <c r="D496" s="1852" t="s">
        <v>2996</v>
      </c>
      <c r="E496" s="1852" t="s">
        <v>2997</v>
      </c>
      <c r="F496" s="1852" t="s">
        <v>2414</v>
      </c>
      <c r="G496" s="1852" t="s">
        <v>2998</v>
      </c>
      <c r="H496" s="1852" t="s">
        <v>28</v>
      </c>
      <c r="I496" s="1852" t="s">
        <v>1630</v>
      </c>
    </row>
    <row customHeight="1" ht="11.25">
      <c r="A497" s="1852" t="s">
        <v>2257</v>
      </c>
      <c r="B497" s="1852" t="s">
        <v>16</v>
      </c>
      <c r="C497" s="1852" t="s">
        <v>2999</v>
      </c>
      <c r="D497" s="1852" t="s">
        <v>3000</v>
      </c>
      <c r="E497" s="1852" t="s">
        <v>3001</v>
      </c>
      <c r="F497" s="1852" t="s">
        <v>2340</v>
      </c>
      <c r="G497" s="1852" t="s">
        <v>28</v>
      </c>
      <c r="H497" s="1852" t="s">
        <v>28</v>
      </c>
      <c r="I497" s="1852" t="s">
        <v>1630</v>
      </c>
    </row>
    <row customHeight="1" ht="11.25">
      <c r="A498" s="1852" t="s">
        <v>2257</v>
      </c>
      <c r="B498" s="1852" t="s">
        <v>16</v>
      </c>
      <c r="C498" s="1852" t="s">
        <v>3002</v>
      </c>
      <c r="D498" s="1852" t="s">
        <v>3003</v>
      </c>
      <c r="E498" s="1852" t="s">
        <v>3004</v>
      </c>
      <c r="F498" s="1852" t="s">
        <v>2340</v>
      </c>
      <c r="G498" s="1852" t="s">
        <v>3005</v>
      </c>
      <c r="H498" s="1852" t="s">
        <v>28</v>
      </c>
      <c r="I498" s="1852" t="s">
        <v>1630</v>
      </c>
    </row>
    <row customHeight="1" ht="11.25">
      <c r="A499" s="1852" t="s">
        <v>2257</v>
      </c>
      <c r="B499" s="1852" t="s">
        <v>16</v>
      </c>
      <c r="C499" s="1852" t="s">
        <v>3006</v>
      </c>
      <c r="D499" s="1852" t="s">
        <v>3007</v>
      </c>
      <c r="E499" s="1852" t="s">
        <v>3008</v>
      </c>
      <c r="F499" s="1852" t="s">
        <v>578</v>
      </c>
      <c r="G499" s="1852" t="s">
        <v>3009</v>
      </c>
      <c r="H499" s="1852" t="s">
        <v>28</v>
      </c>
      <c r="I499" s="1852" t="s">
        <v>1630</v>
      </c>
    </row>
    <row customHeight="1" ht="11.25">
      <c r="A500" s="1852" t="s">
        <v>2257</v>
      </c>
      <c r="B500" s="1852" t="s">
        <v>16</v>
      </c>
      <c r="C500" s="1852" t="s">
        <v>3010</v>
      </c>
      <c r="D500" s="1852" t="s">
        <v>3011</v>
      </c>
      <c r="E500" s="1852" t="s">
        <v>3012</v>
      </c>
      <c r="F500" s="1852" t="s">
        <v>2340</v>
      </c>
      <c r="G500" s="1852" t="s">
        <v>28</v>
      </c>
      <c r="H500" s="1852" t="s">
        <v>28</v>
      </c>
      <c r="I500" s="1852" t="s">
        <v>1630</v>
      </c>
    </row>
    <row customHeight="1" ht="11.25">
      <c r="A501" s="1852" t="s">
        <v>2257</v>
      </c>
      <c r="B501" s="1852" t="s">
        <v>16</v>
      </c>
      <c r="C501" s="1852" t="s">
        <v>2433</v>
      </c>
      <c r="D501" s="1852" t="s">
        <v>2434</v>
      </c>
      <c r="E501" s="1852" t="s">
        <v>2435</v>
      </c>
      <c r="F501" s="1852" t="s">
        <v>2436</v>
      </c>
      <c r="G501" s="1852" t="s">
        <v>2437</v>
      </c>
      <c r="H501" s="1852" t="s">
        <v>28</v>
      </c>
      <c r="I501" s="1852" t="s">
        <v>1630</v>
      </c>
    </row>
    <row customHeight="1" ht="11.25">
      <c r="A502" s="1852" t="s">
        <v>2257</v>
      </c>
      <c r="B502" s="1852" t="s">
        <v>16</v>
      </c>
      <c r="C502" s="1852" t="s">
        <v>3013</v>
      </c>
      <c r="D502" s="1852" t="s">
        <v>3014</v>
      </c>
      <c r="E502" s="1852" t="s">
        <v>3015</v>
      </c>
      <c r="F502" s="1852" t="s">
        <v>2312</v>
      </c>
      <c r="G502" s="1852" t="s">
        <v>28</v>
      </c>
      <c r="H502" s="1852" t="s">
        <v>28</v>
      </c>
      <c r="I502" s="1852" t="s">
        <v>1630</v>
      </c>
    </row>
    <row customHeight="1" ht="11.25">
      <c r="A503" s="1852" t="s">
        <v>2257</v>
      </c>
      <c r="B503" s="1852" t="s">
        <v>16</v>
      </c>
      <c r="C503" s="1852" t="s">
        <v>2459</v>
      </c>
      <c r="D503" s="1852" t="s">
        <v>2460</v>
      </c>
      <c r="E503" s="1852" t="s">
        <v>2461</v>
      </c>
      <c r="F503" s="1852" t="s">
        <v>2298</v>
      </c>
      <c r="G503" s="1852" t="s">
        <v>2462</v>
      </c>
      <c r="H503" s="1852" t="s">
        <v>28</v>
      </c>
      <c r="I503" s="1852" t="s">
        <v>1630</v>
      </c>
    </row>
    <row customHeight="1" ht="11.25">
      <c r="A504" s="1852" t="s">
        <v>2257</v>
      </c>
      <c r="B504" s="1852" t="s">
        <v>16</v>
      </c>
      <c r="C504" s="1852" t="s">
        <v>3016</v>
      </c>
      <c r="D504" s="1852" t="s">
        <v>3017</v>
      </c>
      <c r="E504" s="1852" t="s">
        <v>3018</v>
      </c>
      <c r="F504" s="1852" t="s">
        <v>2414</v>
      </c>
      <c r="G504" s="1852" t="s">
        <v>28</v>
      </c>
      <c r="H504" s="1852" t="s">
        <v>28</v>
      </c>
      <c r="I504" s="1852" t="s">
        <v>1630</v>
      </c>
    </row>
    <row customHeight="1" ht="11.25">
      <c r="A505" s="1852" t="s">
        <v>2257</v>
      </c>
      <c r="B505" s="1852" t="s">
        <v>16</v>
      </c>
      <c r="C505" s="1852" t="s">
        <v>2477</v>
      </c>
      <c r="D505" s="1852" t="s">
        <v>2478</v>
      </c>
      <c r="E505" s="1852" t="s">
        <v>2479</v>
      </c>
      <c r="F505" s="1852" t="s">
        <v>2480</v>
      </c>
      <c r="G505" s="1852" t="s">
        <v>28</v>
      </c>
      <c r="H505" s="1852" t="s">
        <v>28</v>
      </c>
      <c r="I505" s="1852" t="s">
        <v>1630</v>
      </c>
    </row>
    <row customHeight="1" ht="11.25">
      <c r="A506" s="1852" t="s">
        <v>2257</v>
      </c>
      <c r="B506" s="1852" t="s">
        <v>16</v>
      </c>
      <c r="C506" s="1852" t="s">
        <v>2496</v>
      </c>
      <c r="D506" s="1852" t="s">
        <v>2497</v>
      </c>
      <c r="E506" s="1852" t="s">
        <v>2498</v>
      </c>
      <c r="F506" s="1852" t="s">
        <v>2265</v>
      </c>
      <c r="G506" s="1852" t="s">
        <v>2491</v>
      </c>
      <c r="H506" s="1852" t="s">
        <v>28</v>
      </c>
      <c r="I506" s="1852" t="s">
        <v>1630</v>
      </c>
    </row>
    <row customHeight="1" ht="11.25">
      <c r="A507" s="1852" t="s">
        <v>2257</v>
      </c>
      <c r="B507" s="1852" t="s">
        <v>16</v>
      </c>
      <c r="C507" s="1852" t="s">
        <v>2506</v>
      </c>
      <c r="D507" s="1852" t="s">
        <v>2507</v>
      </c>
      <c r="E507" s="1852" t="s">
        <v>2508</v>
      </c>
      <c r="F507" s="1852" t="s">
        <v>2265</v>
      </c>
      <c r="G507" s="1852" t="s">
        <v>2509</v>
      </c>
      <c r="H507" s="1852" t="s">
        <v>28</v>
      </c>
      <c r="I507" s="1852" t="s">
        <v>1630</v>
      </c>
    </row>
    <row customHeight="1" ht="11.25">
      <c r="A508" s="1852" t="s">
        <v>2257</v>
      </c>
      <c r="B508" s="1852" t="s">
        <v>16</v>
      </c>
      <c r="C508" s="1852" t="s">
        <v>3019</v>
      </c>
      <c r="D508" s="1852" t="s">
        <v>3020</v>
      </c>
      <c r="E508" s="1852" t="s">
        <v>3021</v>
      </c>
      <c r="F508" s="1852" t="s">
        <v>2458</v>
      </c>
      <c r="G508" s="1852" t="s">
        <v>3022</v>
      </c>
      <c r="H508" s="1852" t="s">
        <v>28</v>
      </c>
      <c r="I508" s="1852" t="s">
        <v>1630</v>
      </c>
    </row>
    <row customHeight="1" ht="11.25">
      <c r="A509" s="1852" t="s">
        <v>2257</v>
      </c>
      <c r="B509" s="1852" t="s">
        <v>16</v>
      </c>
      <c r="C509" s="1852" t="s">
        <v>3023</v>
      </c>
      <c r="D509" s="1852" t="s">
        <v>3024</v>
      </c>
      <c r="E509" s="1852" t="s">
        <v>3025</v>
      </c>
      <c r="F509" s="1852" t="s">
        <v>2360</v>
      </c>
      <c r="G509" s="1852" t="s">
        <v>28</v>
      </c>
      <c r="H509" s="1852" t="s">
        <v>28</v>
      </c>
      <c r="I509" s="1852" t="s">
        <v>1630</v>
      </c>
    </row>
    <row customHeight="1" ht="11.25">
      <c r="A510" s="1852" t="s">
        <v>2257</v>
      </c>
      <c r="B510" s="1852" t="s">
        <v>16</v>
      </c>
      <c r="C510" s="1852" t="s">
        <v>3026</v>
      </c>
      <c r="D510" s="1852" t="s">
        <v>3027</v>
      </c>
      <c r="E510" s="1852" t="s">
        <v>3028</v>
      </c>
      <c r="F510" s="1852" t="s">
        <v>2466</v>
      </c>
      <c r="G510" s="1852" t="s">
        <v>28</v>
      </c>
      <c r="H510" s="1852" t="s">
        <v>28</v>
      </c>
      <c r="I510" s="1852" t="s">
        <v>1630</v>
      </c>
    </row>
    <row customHeight="1" ht="11.25">
      <c r="A511" s="1852" t="s">
        <v>2257</v>
      </c>
      <c r="B511" s="1852" t="s">
        <v>16</v>
      </c>
      <c r="C511" s="1852" t="s">
        <v>2608</v>
      </c>
      <c r="D511" s="1852" t="s">
        <v>2609</v>
      </c>
      <c r="E511" s="1852" t="s">
        <v>2610</v>
      </c>
      <c r="F511" s="1852" t="s">
        <v>2298</v>
      </c>
      <c r="G511" s="1852" t="s">
        <v>28</v>
      </c>
      <c r="H511" s="1852" t="s">
        <v>28</v>
      </c>
      <c r="I511" s="1852" t="s">
        <v>1630</v>
      </c>
    </row>
    <row customHeight="1" ht="11.25">
      <c r="A512" s="1852" t="s">
        <v>2257</v>
      </c>
      <c r="B512" s="1852" t="s">
        <v>16</v>
      </c>
      <c r="C512" s="1852" t="s">
        <v>3029</v>
      </c>
      <c r="D512" s="1852" t="s">
        <v>3030</v>
      </c>
      <c r="E512" s="1852" t="s">
        <v>3031</v>
      </c>
      <c r="F512" s="1852" t="s">
        <v>3032</v>
      </c>
      <c r="G512" s="1852" t="s">
        <v>28</v>
      </c>
      <c r="H512" s="1852" t="s">
        <v>28</v>
      </c>
      <c r="I512" s="1852" t="s">
        <v>1630</v>
      </c>
    </row>
    <row customHeight="1" ht="11.25">
      <c r="A513" s="1852" t="s">
        <v>2257</v>
      </c>
      <c r="B513" s="1852" t="s">
        <v>16</v>
      </c>
      <c r="C513" s="1852" t="s">
        <v>2656</v>
      </c>
      <c r="D513" s="1852" t="s">
        <v>2657</v>
      </c>
      <c r="E513" s="1852" t="s">
        <v>2658</v>
      </c>
      <c r="F513" s="1852" t="s">
        <v>2659</v>
      </c>
      <c r="G513" s="1852" t="s">
        <v>28</v>
      </c>
      <c r="H513" s="1852" t="s">
        <v>28</v>
      </c>
      <c r="I513" s="1852" t="s">
        <v>1630</v>
      </c>
    </row>
    <row customHeight="1" ht="11.25">
      <c r="A514" s="1852" t="s">
        <v>2257</v>
      </c>
      <c r="B514" s="1852" t="s">
        <v>16</v>
      </c>
      <c r="C514" s="1852" t="s">
        <v>3033</v>
      </c>
      <c r="D514" s="1852" t="s">
        <v>3034</v>
      </c>
      <c r="E514" s="1852" t="s">
        <v>3035</v>
      </c>
      <c r="F514" s="1852" t="s">
        <v>2332</v>
      </c>
      <c r="G514" s="1852" t="s">
        <v>28</v>
      </c>
      <c r="H514" s="1852" t="s">
        <v>28</v>
      </c>
      <c r="I514" s="1852" t="s">
        <v>1630</v>
      </c>
    </row>
    <row customHeight="1" ht="11.25">
      <c r="A515" s="1852" t="s">
        <v>2257</v>
      </c>
      <c r="B515" s="1852" t="s">
        <v>16</v>
      </c>
      <c r="C515" s="1852" t="s">
        <v>3036</v>
      </c>
      <c r="D515" s="1852" t="s">
        <v>3037</v>
      </c>
      <c r="E515" s="1852" t="s">
        <v>3038</v>
      </c>
      <c r="F515" s="1852" t="s">
        <v>2312</v>
      </c>
      <c r="G515" s="1852" t="s">
        <v>3039</v>
      </c>
      <c r="H515" s="1852" t="s">
        <v>28</v>
      </c>
      <c r="I515" s="1852" t="s">
        <v>1630</v>
      </c>
    </row>
    <row customHeight="1" ht="11.25">
      <c r="A516" s="1852" t="s">
        <v>2257</v>
      </c>
      <c r="B516" s="1852" t="s">
        <v>16</v>
      </c>
      <c r="C516" s="1852" t="s">
        <v>3040</v>
      </c>
      <c r="D516" s="1852" t="s">
        <v>3041</v>
      </c>
      <c r="E516" s="1852" t="s">
        <v>3042</v>
      </c>
      <c r="F516" s="1852" t="s">
        <v>2340</v>
      </c>
      <c r="G516" s="1852" t="s">
        <v>28</v>
      </c>
      <c r="H516" s="1852" t="s">
        <v>28</v>
      </c>
      <c r="I516" s="1852" t="s">
        <v>1630</v>
      </c>
    </row>
    <row customHeight="1" ht="11.25">
      <c r="A517" s="1852" t="s">
        <v>2257</v>
      </c>
      <c r="B517" s="1852" t="s">
        <v>16</v>
      </c>
      <c r="C517" s="1852" t="s">
        <v>3043</v>
      </c>
      <c r="D517" s="1852" t="s">
        <v>3044</v>
      </c>
      <c r="E517" s="1852" t="s">
        <v>3045</v>
      </c>
      <c r="F517" s="1852" t="s">
        <v>2345</v>
      </c>
      <c r="G517" s="1852" t="s">
        <v>3046</v>
      </c>
      <c r="H517" s="1852" t="s">
        <v>28</v>
      </c>
      <c r="I517" s="1852" t="s">
        <v>1630</v>
      </c>
    </row>
    <row customHeight="1" ht="11.25">
      <c r="A518" s="1852" t="s">
        <v>2257</v>
      </c>
      <c r="B518" s="1852" t="s">
        <v>16</v>
      </c>
      <c r="C518" s="1852" t="s">
        <v>3047</v>
      </c>
      <c r="D518" s="1852" t="s">
        <v>3048</v>
      </c>
      <c r="E518" s="1852" t="s">
        <v>3049</v>
      </c>
      <c r="F518" s="1852" t="s">
        <v>2312</v>
      </c>
      <c r="G518" s="1852" t="s">
        <v>3039</v>
      </c>
      <c r="H518" s="1852" t="s">
        <v>28</v>
      </c>
      <c r="I518" s="1852" t="s">
        <v>1630</v>
      </c>
    </row>
    <row customHeight="1" ht="11.25">
      <c r="A519" s="1852" t="s">
        <v>2257</v>
      </c>
      <c r="B519" s="1852" t="s">
        <v>16</v>
      </c>
      <c r="C519" s="1852" t="s">
        <v>3050</v>
      </c>
      <c r="D519" s="1852" t="s">
        <v>3051</v>
      </c>
      <c r="E519" s="1852" t="s">
        <v>3052</v>
      </c>
      <c r="F519" s="1852" t="s">
        <v>3053</v>
      </c>
      <c r="G519" s="1852" t="s">
        <v>3054</v>
      </c>
      <c r="H519" s="1852" t="s">
        <v>28</v>
      </c>
      <c r="I519" s="1852" t="s">
        <v>1630</v>
      </c>
    </row>
    <row customHeight="1" ht="11.25">
      <c r="A520" s="1852" t="s">
        <v>2257</v>
      </c>
      <c r="B520" s="1852" t="s">
        <v>16</v>
      </c>
      <c r="C520" s="1852" t="s">
        <v>3055</v>
      </c>
      <c r="D520" s="1852" t="s">
        <v>3056</v>
      </c>
      <c r="E520" s="1852" t="s">
        <v>3057</v>
      </c>
      <c r="F520" s="1852" t="s">
        <v>3058</v>
      </c>
      <c r="G520" s="1852" t="s">
        <v>3059</v>
      </c>
      <c r="H520" s="1852" t="s">
        <v>28</v>
      </c>
      <c r="I520" s="1852" t="s">
        <v>1630</v>
      </c>
    </row>
    <row customHeight="1" ht="11.25">
      <c r="A521" s="1852" t="s">
        <v>2257</v>
      </c>
      <c r="B521" s="1852" t="s">
        <v>16</v>
      </c>
      <c r="C521" s="1852" t="s">
        <v>3060</v>
      </c>
      <c r="D521" s="1852" t="s">
        <v>3061</v>
      </c>
      <c r="E521" s="1852" t="s">
        <v>3062</v>
      </c>
      <c r="F521" s="1852" t="s">
        <v>2298</v>
      </c>
      <c r="G521" s="1852" t="s">
        <v>3063</v>
      </c>
      <c r="H521" s="1852" t="s">
        <v>28</v>
      </c>
      <c r="I521" s="1852" t="s">
        <v>1630</v>
      </c>
    </row>
    <row customHeight="1" ht="11.25">
      <c r="A522" s="1852" t="s">
        <v>2257</v>
      </c>
      <c r="B522" s="1852" t="s">
        <v>16</v>
      </c>
      <c r="C522" s="1852" t="s">
        <v>3064</v>
      </c>
      <c r="D522" s="1852" t="s">
        <v>3065</v>
      </c>
      <c r="E522" s="1852" t="s">
        <v>3066</v>
      </c>
      <c r="F522" s="1852" t="s">
        <v>2289</v>
      </c>
      <c r="G522" s="1852" t="s">
        <v>3067</v>
      </c>
      <c r="H522" s="1852" t="s">
        <v>28</v>
      </c>
      <c r="I522" s="1852" t="s">
        <v>1630</v>
      </c>
    </row>
    <row customHeight="1" ht="11.25">
      <c r="A523" s="1852" t="s">
        <v>2257</v>
      </c>
      <c r="B523" s="1852" t="s">
        <v>16</v>
      </c>
      <c r="C523" s="1852" t="s">
        <v>3068</v>
      </c>
      <c r="D523" s="1852" t="s">
        <v>3069</v>
      </c>
      <c r="E523" s="1852" t="s">
        <v>3070</v>
      </c>
      <c r="F523" s="1852" t="s">
        <v>2340</v>
      </c>
      <c r="G523" s="1852" t="s">
        <v>28</v>
      </c>
      <c r="H523" s="1852" t="s">
        <v>28</v>
      </c>
      <c r="I523" s="1852" t="s">
        <v>1630</v>
      </c>
    </row>
    <row customHeight="1" ht="11.25">
      <c r="A524" s="1852" t="s">
        <v>2257</v>
      </c>
      <c r="B524" s="1852" t="s">
        <v>16</v>
      </c>
      <c r="C524" s="1852" t="s">
        <v>3071</v>
      </c>
      <c r="D524" s="1852" t="s">
        <v>3072</v>
      </c>
      <c r="E524" s="1852" t="s">
        <v>3073</v>
      </c>
      <c r="F524" s="1852" t="s">
        <v>2340</v>
      </c>
      <c r="G524" s="1852" t="s">
        <v>28</v>
      </c>
      <c r="H524" s="1852" t="s">
        <v>28</v>
      </c>
      <c r="I524" s="1852" t="s">
        <v>1630</v>
      </c>
    </row>
    <row customHeight="1" ht="11.25">
      <c r="A525" s="1852" t="s">
        <v>2257</v>
      </c>
      <c r="B525" s="1852" t="s">
        <v>16</v>
      </c>
      <c r="C525" s="1852" t="s">
        <v>3074</v>
      </c>
      <c r="D525" s="1852" t="s">
        <v>3075</v>
      </c>
      <c r="E525" s="1852" t="s">
        <v>3076</v>
      </c>
      <c r="F525" s="1852" t="s">
        <v>2298</v>
      </c>
      <c r="G525" s="1852" t="s">
        <v>28</v>
      </c>
      <c r="H525" s="1852" t="s">
        <v>28</v>
      </c>
      <c r="I525" s="1852" t="s">
        <v>1630</v>
      </c>
    </row>
    <row customHeight="1" ht="11.25">
      <c r="A526" s="1852" t="s">
        <v>2257</v>
      </c>
      <c r="B526" s="1852" t="s">
        <v>16</v>
      </c>
      <c r="C526" s="1852" t="s">
        <v>3077</v>
      </c>
      <c r="D526" s="1852" t="s">
        <v>3078</v>
      </c>
      <c r="E526" s="1852" t="s">
        <v>3079</v>
      </c>
      <c r="F526" s="1852" t="s">
        <v>2289</v>
      </c>
      <c r="G526" s="1852" t="s">
        <v>3080</v>
      </c>
      <c r="H526" s="1852" t="s">
        <v>28</v>
      </c>
      <c r="I526" s="1852" t="s">
        <v>1630</v>
      </c>
    </row>
    <row customHeight="1" ht="11.25">
      <c r="A527" s="1852" t="s">
        <v>2257</v>
      </c>
      <c r="B527" s="1852" t="s">
        <v>16</v>
      </c>
      <c r="C527" s="1852" t="s">
        <v>3081</v>
      </c>
      <c r="D527" s="1852" t="s">
        <v>3082</v>
      </c>
      <c r="E527" s="1852" t="s">
        <v>3083</v>
      </c>
      <c r="F527" s="1852" t="s">
        <v>2473</v>
      </c>
      <c r="G527" s="1852" t="s">
        <v>3084</v>
      </c>
      <c r="H527" s="1852" t="s">
        <v>28</v>
      </c>
      <c r="I527" s="1852" t="s">
        <v>1630</v>
      </c>
    </row>
    <row customHeight="1" ht="11.25">
      <c r="A528" s="1852" t="s">
        <v>2257</v>
      </c>
      <c r="B528" s="1852" t="s">
        <v>16</v>
      </c>
      <c r="C528" s="1852" t="s">
        <v>3085</v>
      </c>
      <c r="D528" s="1852" t="s">
        <v>3086</v>
      </c>
      <c r="E528" s="1852" t="s">
        <v>3087</v>
      </c>
      <c r="F528" s="1852" t="s">
        <v>3088</v>
      </c>
      <c r="G528" s="1852" t="s">
        <v>3059</v>
      </c>
      <c r="H528" s="1852" t="s">
        <v>28</v>
      </c>
      <c r="I528" s="1852" t="s">
        <v>1630</v>
      </c>
    </row>
    <row customHeight="1" ht="11.25">
      <c r="A529" s="1852" t="s">
        <v>2257</v>
      </c>
      <c r="B529" s="1852" t="s">
        <v>16</v>
      </c>
      <c r="C529" s="1852" t="s">
        <v>3089</v>
      </c>
      <c r="D529" s="1852" t="s">
        <v>3090</v>
      </c>
      <c r="E529" s="1852" t="s">
        <v>3091</v>
      </c>
      <c r="F529" s="1852" t="s">
        <v>2414</v>
      </c>
      <c r="G529" s="1852" t="s">
        <v>3092</v>
      </c>
      <c r="H529" s="1852" t="s">
        <v>28</v>
      </c>
      <c r="I529" s="1852" t="s">
        <v>1630</v>
      </c>
    </row>
    <row customHeight="1" ht="11.25">
      <c r="A530" s="1852" t="s">
        <v>2257</v>
      </c>
      <c r="B530" s="1852" t="s">
        <v>16</v>
      </c>
      <c r="C530" s="1852" t="s">
        <v>3093</v>
      </c>
      <c r="D530" s="1852" t="s">
        <v>3094</v>
      </c>
      <c r="E530" s="1852" t="s">
        <v>3095</v>
      </c>
      <c r="F530" s="1852" t="s">
        <v>2340</v>
      </c>
      <c r="G530" s="1852" t="s">
        <v>28</v>
      </c>
      <c r="H530" s="1852" t="s">
        <v>28</v>
      </c>
      <c r="I530" s="1852" t="s">
        <v>1630</v>
      </c>
    </row>
    <row customHeight="1" ht="11.25">
      <c r="A531" s="1852" t="s">
        <v>2257</v>
      </c>
      <c r="B531" s="1852" t="s">
        <v>16</v>
      </c>
      <c r="C531" s="1852" t="s">
        <v>3096</v>
      </c>
      <c r="D531" s="1852" t="s">
        <v>3097</v>
      </c>
      <c r="E531" s="1852" t="s">
        <v>3098</v>
      </c>
      <c r="F531" s="1852" t="s">
        <v>2480</v>
      </c>
      <c r="G531" s="1852" t="s">
        <v>28</v>
      </c>
      <c r="H531" s="1852" t="s">
        <v>28</v>
      </c>
      <c r="I531" s="1852" t="s">
        <v>1630</v>
      </c>
    </row>
    <row customHeight="1" ht="11.25">
      <c r="A532" s="1852" t="s">
        <v>2257</v>
      </c>
      <c r="B532" s="1852" t="s">
        <v>16</v>
      </c>
      <c r="C532" s="1852" t="s">
        <v>3099</v>
      </c>
      <c r="D532" s="1852" t="s">
        <v>3100</v>
      </c>
      <c r="E532" s="1852" t="s">
        <v>3101</v>
      </c>
      <c r="F532" s="1852" t="s">
        <v>2289</v>
      </c>
      <c r="G532" s="1852" t="s">
        <v>28</v>
      </c>
      <c r="H532" s="1852" t="s">
        <v>28</v>
      </c>
      <c r="I532" s="1852" t="s">
        <v>1630</v>
      </c>
    </row>
    <row customHeight="1" ht="11.25">
      <c r="A533" s="1852" t="s">
        <v>2257</v>
      </c>
      <c r="B533" s="1852" t="s">
        <v>16</v>
      </c>
      <c r="C533" s="1852" t="s">
        <v>3102</v>
      </c>
      <c r="D533" s="1852" t="s">
        <v>3103</v>
      </c>
      <c r="E533" s="1852" t="s">
        <v>3104</v>
      </c>
      <c r="F533" s="1852" t="s">
        <v>2487</v>
      </c>
      <c r="G533" s="1852" t="s">
        <v>3105</v>
      </c>
      <c r="H533" s="1852" t="s">
        <v>28</v>
      </c>
      <c r="I533" s="1852" t="s">
        <v>1630</v>
      </c>
    </row>
    <row customHeight="1" ht="11.25">
      <c r="A534" s="1852" t="s">
        <v>2257</v>
      </c>
      <c r="B534" s="1852" t="s">
        <v>16</v>
      </c>
      <c r="C534" s="1852" t="s">
        <v>3106</v>
      </c>
      <c r="D534" s="1852" t="s">
        <v>3107</v>
      </c>
      <c r="E534" s="1852" t="s">
        <v>3108</v>
      </c>
      <c r="F534" s="1852" t="s">
        <v>2487</v>
      </c>
      <c r="G534" s="1852" t="s">
        <v>28</v>
      </c>
      <c r="H534" s="1852" t="s">
        <v>28</v>
      </c>
      <c r="I534" s="1852" t="s">
        <v>1630</v>
      </c>
    </row>
    <row customHeight="1" ht="11.25">
      <c r="A535" s="1852" t="s">
        <v>2257</v>
      </c>
      <c r="B535" s="1852" t="s">
        <v>16</v>
      </c>
      <c r="C535" s="1852" t="s">
        <v>3109</v>
      </c>
      <c r="D535" s="1852" t="s">
        <v>3110</v>
      </c>
      <c r="E535" s="1852" t="s">
        <v>3111</v>
      </c>
      <c r="F535" s="1852" t="s">
        <v>2328</v>
      </c>
      <c r="G535" s="1852" t="s">
        <v>28</v>
      </c>
      <c r="H535" s="1852" t="s">
        <v>28</v>
      </c>
      <c r="I535" s="1852" t="s">
        <v>1630</v>
      </c>
    </row>
    <row customHeight="1" ht="11.25">
      <c r="A536" s="1852" t="s">
        <v>2257</v>
      </c>
      <c r="B536" s="1852" t="s">
        <v>16</v>
      </c>
      <c r="C536" s="1852" t="s">
        <v>28</v>
      </c>
      <c r="D536" s="1852" t="s">
        <v>2827</v>
      </c>
      <c r="E536" s="1852" t="s">
        <v>2828</v>
      </c>
      <c r="F536" s="1852" t="s">
        <v>2340</v>
      </c>
      <c r="G536" s="1852" t="s">
        <v>28</v>
      </c>
      <c r="H536" s="1852" t="s">
        <v>28</v>
      </c>
      <c r="I536" s="1852" t="s">
        <v>1630</v>
      </c>
    </row>
    <row customHeight="1" ht="11.25">
      <c r="A537" s="1852" t="s">
        <v>2257</v>
      </c>
      <c r="B537" s="1852" t="s">
        <v>16</v>
      </c>
      <c r="C537" s="1852" t="s">
        <v>2832</v>
      </c>
      <c r="D537" s="1852" t="s">
        <v>2833</v>
      </c>
      <c r="E537" s="1852" t="s">
        <v>2834</v>
      </c>
      <c r="F537" s="1852" t="s">
        <v>2265</v>
      </c>
      <c r="G537" s="1852" t="s">
        <v>28</v>
      </c>
      <c r="H537" s="1852" t="s">
        <v>28</v>
      </c>
      <c r="I537" s="1852" t="s">
        <v>1630</v>
      </c>
    </row>
    <row customHeight="1" ht="11.25">
      <c r="A538" s="1852" t="s">
        <v>2257</v>
      </c>
      <c r="B538" s="1852" t="s">
        <v>16</v>
      </c>
      <c r="C538" s="1852" t="s">
        <v>3112</v>
      </c>
      <c r="D538" s="1852" t="s">
        <v>3113</v>
      </c>
      <c r="E538" s="1852" t="s">
        <v>3114</v>
      </c>
      <c r="F538" s="1852" t="s">
        <v>2289</v>
      </c>
      <c r="G538" s="1852" t="s">
        <v>3115</v>
      </c>
      <c r="H538" s="1852" t="s">
        <v>28</v>
      </c>
      <c r="I538" s="185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6E1CC-F8AE-223E-754D-020C2D157B1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3116</v>
      </c>
      <c r="B1" s="66" t="s">
        <v>3117</v>
      </c>
      <c r="C1" s="66" t="s">
        <v>3118</v>
      </c>
      <c r="D1" s="66" t="s">
        <v>3119</v>
      </c>
      <c r="E1" s="64" t="s">
        <v>3120</v>
      </c>
      <c r="F1" s="64" t="s">
        <v>3121</v>
      </c>
      <c r="G1" s="64" t="s">
        <v>3122</v>
      </c>
    </row>
    <row customHeight="1" ht="11.25">
      <c r="A2" s="375" t="s">
        <v>16</v>
      </c>
      <c r="B2" s="0" t="s">
        <v>3123</v>
      </c>
      <c r="C2" s="0" t="s">
        <v>3124</v>
      </c>
      <c r="D2" s="0" t="s">
        <v>3125</v>
      </c>
      <c r="E2" s="0" t="s">
        <v>3126</v>
      </c>
      <c r="F2" s="0" t="s">
        <v>3127</v>
      </c>
      <c r="G2" s="0" t="s">
        <v>110</v>
      </c>
    </row>
    <row customHeight="1" ht="11.25">
      <c r="A3" s="375" t="s">
        <v>16</v>
      </c>
      <c r="B3" s="0" t="s">
        <v>3123</v>
      </c>
      <c r="C3" s="0" t="s">
        <v>3124</v>
      </c>
      <c r="D3" s="0" t="s">
        <v>3123</v>
      </c>
      <c r="E3" s="0" t="s">
        <v>3124</v>
      </c>
      <c r="F3" s="0" t="s">
        <v>3128</v>
      </c>
      <c r="G3" s="0" t="s">
        <v>111</v>
      </c>
    </row>
    <row customHeight="1" ht="11.25">
      <c r="A4" s="375" t="s">
        <v>16</v>
      </c>
      <c r="B4" s="0" t="s">
        <v>3123</v>
      </c>
      <c r="C4" s="0" t="s">
        <v>3124</v>
      </c>
      <c r="D4" s="0" t="s">
        <v>3129</v>
      </c>
      <c r="E4" s="0" t="s">
        <v>3130</v>
      </c>
      <c r="F4" s="0" t="s">
        <v>3131</v>
      </c>
      <c r="G4" s="0" t="s">
        <v>90</v>
      </c>
    </row>
    <row customHeight="1" ht="11.25">
      <c r="A5" s="375" t="s">
        <v>16</v>
      </c>
      <c r="B5" s="0" t="s">
        <v>3123</v>
      </c>
      <c r="C5" s="0" t="s">
        <v>3124</v>
      </c>
      <c r="D5" s="0" t="s">
        <v>3132</v>
      </c>
      <c r="E5" s="0" t="s">
        <v>3133</v>
      </c>
      <c r="F5" s="0" t="s">
        <v>3131</v>
      </c>
      <c r="G5" s="0" t="s">
        <v>91</v>
      </c>
    </row>
    <row customHeight="1" ht="11.25">
      <c r="A6" s="375" t="s">
        <v>16</v>
      </c>
      <c r="B6" s="0" t="s">
        <v>3123</v>
      </c>
      <c r="C6" s="0" t="s">
        <v>3124</v>
      </c>
      <c r="D6" s="0" t="s">
        <v>3134</v>
      </c>
      <c r="E6" s="0" t="s">
        <v>3135</v>
      </c>
      <c r="F6" s="0" t="s">
        <v>3131</v>
      </c>
      <c r="G6" s="0" t="s">
        <v>112</v>
      </c>
    </row>
    <row customHeight="1" ht="11.25">
      <c r="A7" s="375" t="s">
        <v>16</v>
      </c>
      <c r="B7" s="0" t="s">
        <v>3123</v>
      </c>
      <c r="C7" s="0" t="s">
        <v>3124</v>
      </c>
      <c r="D7" s="0" t="s">
        <v>3136</v>
      </c>
      <c r="E7" s="0" t="s">
        <v>3137</v>
      </c>
      <c r="F7" s="0" t="s">
        <v>3131</v>
      </c>
      <c r="G7" s="0" t="s">
        <v>92</v>
      </c>
    </row>
    <row customHeight="1" ht="11.25">
      <c r="A8" s="375" t="s">
        <v>16</v>
      </c>
      <c r="B8" s="0" t="s">
        <v>3123</v>
      </c>
      <c r="C8" s="0" t="s">
        <v>3124</v>
      </c>
      <c r="D8" s="0" t="s">
        <v>3138</v>
      </c>
      <c r="E8" s="0" t="s">
        <v>3139</v>
      </c>
      <c r="F8" s="0" t="s">
        <v>3131</v>
      </c>
      <c r="G8" s="0" t="s">
        <v>93</v>
      </c>
    </row>
    <row customHeight="1" ht="11.25">
      <c r="A9" s="375" t="s">
        <v>16</v>
      </c>
      <c r="B9" s="0" t="s">
        <v>3123</v>
      </c>
      <c r="C9" s="0" t="s">
        <v>3124</v>
      </c>
      <c r="D9" s="0" t="s">
        <v>3140</v>
      </c>
      <c r="E9" s="0" t="s">
        <v>3141</v>
      </c>
      <c r="F9" s="0" t="s">
        <v>3131</v>
      </c>
      <c r="G9" s="0" t="s">
        <v>113</v>
      </c>
    </row>
    <row customHeight="1" ht="11.25">
      <c r="A10" s="375" t="s">
        <v>16</v>
      </c>
      <c r="B10" s="0" t="s">
        <v>3142</v>
      </c>
      <c r="C10" s="0" t="s">
        <v>3143</v>
      </c>
      <c r="D10" s="0" t="s">
        <v>3142</v>
      </c>
      <c r="E10" s="0" t="s">
        <v>3143</v>
      </c>
      <c r="F10" s="0" t="s">
        <v>3128</v>
      </c>
      <c r="G10" s="0" t="s">
        <v>149</v>
      </c>
    </row>
    <row customHeight="1" ht="11.25">
      <c r="A11" s="375" t="s">
        <v>16</v>
      </c>
      <c r="B11" s="0" t="s">
        <v>3142</v>
      </c>
      <c r="C11" s="0" t="s">
        <v>3143</v>
      </c>
      <c r="D11" s="0" t="s">
        <v>3144</v>
      </c>
      <c r="E11" s="0" t="s">
        <v>3145</v>
      </c>
      <c r="F11" s="0" t="s">
        <v>3127</v>
      </c>
      <c r="G11" s="0" t="s">
        <v>150</v>
      </c>
    </row>
    <row customHeight="1" ht="11.25">
      <c r="A12" s="375" t="s">
        <v>16</v>
      </c>
      <c r="B12" s="0" t="s">
        <v>3142</v>
      </c>
      <c r="C12" s="0" t="s">
        <v>3143</v>
      </c>
      <c r="D12" s="0" t="s">
        <v>3146</v>
      </c>
      <c r="E12" s="0" t="s">
        <v>3147</v>
      </c>
      <c r="F12" s="0" t="s">
        <v>3127</v>
      </c>
      <c r="G12" s="0" t="s">
        <v>151</v>
      </c>
    </row>
    <row customHeight="1" ht="11.25">
      <c r="A13" s="375" t="s">
        <v>16</v>
      </c>
      <c r="B13" s="0" t="s">
        <v>3142</v>
      </c>
      <c r="C13" s="0" t="s">
        <v>3143</v>
      </c>
      <c r="D13" s="0" t="s">
        <v>3148</v>
      </c>
      <c r="E13" s="0" t="s">
        <v>3149</v>
      </c>
      <c r="F13" s="0" t="s">
        <v>3131</v>
      </c>
      <c r="G13" s="0" t="s">
        <v>152</v>
      </c>
    </row>
    <row customHeight="1" ht="11.25">
      <c r="A14" s="375" t="s">
        <v>16</v>
      </c>
      <c r="B14" s="0" t="s">
        <v>3142</v>
      </c>
      <c r="C14" s="0" t="s">
        <v>3143</v>
      </c>
      <c r="D14" s="0" t="s">
        <v>3150</v>
      </c>
      <c r="E14" s="0" t="s">
        <v>3151</v>
      </c>
      <c r="F14" s="0" t="s">
        <v>3131</v>
      </c>
      <c r="G14" s="0" t="s">
        <v>153</v>
      </c>
    </row>
    <row customHeight="1" ht="11.25">
      <c r="A15" s="375" t="s">
        <v>16</v>
      </c>
      <c r="B15" s="0" t="s">
        <v>3142</v>
      </c>
      <c r="C15" s="0" t="s">
        <v>3143</v>
      </c>
      <c r="D15" s="0" t="s">
        <v>3152</v>
      </c>
      <c r="E15" s="0" t="s">
        <v>3153</v>
      </c>
      <c r="F15" s="0" t="s">
        <v>3131</v>
      </c>
      <c r="G15" s="0" t="s">
        <v>154</v>
      </c>
    </row>
    <row customHeight="1" ht="11.25">
      <c r="A16" s="375" t="s">
        <v>16</v>
      </c>
      <c r="B16" s="0" t="s">
        <v>3142</v>
      </c>
      <c r="C16" s="0" t="s">
        <v>3143</v>
      </c>
      <c r="D16" s="0" t="s">
        <v>3154</v>
      </c>
      <c r="E16" s="0" t="s">
        <v>3155</v>
      </c>
      <c r="F16" s="0" t="s">
        <v>3131</v>
      </c>
      <c r="G16" s="0" t="s">
        <v>1473</v>
      </c>
    </row>
    <row customHeight="1" ht="11.25">
      <c r="A17" s="375" t="s">
        <v>16</v>
      </c>
      <c r="B17" s="0" t="s">
        <v>3156</v>
      </c>
      <c r="C17" s="0" t="s">
        <v>3157</v>
      </c>
      <c r="D17" s="0" t="s">
        <v>3156</v>
      </c>
      <c r="E17" s="0" t="s">
        <v>3157</v>
      </c>
      <c r="F17" s="0" t="s">
        <v>3158</v>
      </c>
      <c r="G17" s="0" t="s">
        <v>1479</v>
      </c>
    </row>
    <row customHeight="1" ht="11.25">
      <c r="A18" s="375" t="s">
        <v>16</v>
      </c>
      <c r="B18" s="0" t="s">
        <v>3159</v>
      </c>
      <c r="C18" s="0" t="s">
        <v>3160</v>
      </c>
      <c r="D18" s="0" t="s">
        <v>3161</v>
      </c>
      <c r="E18" s="0" t="s">
        <v>3162</v>
      </c>
      <c r="F18" s="0" t="s">
        <v>3131</v>
      </c>
      <c r="G18" s="0" t="s">
        <v>1491</v>
      </c>
    </row>
    <row customHeight="1" ht="11.25">
      <c r="A19" s="375" t="s">
        <v>16</v>
      </c>
      <c r="B19" s="0" t="s">
        <v>3159</v>
      </c>
      <c r="C19" s="0" t="s">
        <v>3160</v>
      </c>
      <c r="D19" s="0" t="s">
        <v>3159</v>
      </c>
      <c r="E19" s="0" t="s">
        <v>3160</v>
      </c>
      <c r="F19" s="0" t="s">
        <v>3128</v>
      </c>
      <c r="G19" s="0" t="s">
        <v>1505</v>
      </c>
    </row>
    <row customHeight="1" ht="11.25">
      <c r="A20" s="375" t="s">
        <v>16</v>
      </c>
      <c r="B20" s="0" t="s">
        <v>3159</v>
      </c>
      <c r="C20" s="0" t="s">
        <v>3160</v>
      </c>
      <c r="D20" s="0" t="s">
        <v>3163</v>
      </c>
      <c r="E20" s="0" t="s">
        <v>3164</v>
      </c>
      <c r="F20" s="0" t="s">
        <v>3127</v>
      </c>
      <c r="G20" s="0" t="s">
        <v>1517</v>
      </c>
    </row>
    <row customHeight="1" ht="11.25">
      <c r="A21" s="375" t="s">
        <v>16</v>
      </c>
      <c r="B21" s="0" t="s">
        <v>3159</v>
      </c>
      <c r="C21" s="0" t="s">
        <v>3160</v>
      </c>
      <c r="D21" s="0" t="s">
        <v>3165</v>
      </c>
      <c r="E21" s="0" t="s">
        <v>3166</v>
      </c>
      <c r="F21" s="0" t="s">
        <v>3127</v>
      </c>
      <c r="G21" s="0" t="s">
        <v>1526</v>
      </c>
    </row>
    <row customHeight="1" ht="11.25">
      <c r="A22" s="375" t="s">
        <v>16</v>
      </c>
      <c r="B22" s="0" t="s">
        <v>3159</v>
      </c>
      <c r="C22" s="0" t="s">
        <v>3160</v>
      </c>
      <c r="D22" s="0" t="s">
        <v>3167</v>
      </c>
      <c r="E22" s="0" t="s">
        <v>3168</v>
      </c>
      <c r="F22" s="0" t="s">
        <v>3131</v>
      </c>
      <c r="G22" s="0" t="s">
        <v>1542</v>
      </c>
    </row>
    <row customHeight="1" ht="11.25">
      <c r="A23" s="375" t="s">
        <v>16</v>
      </c>
      <c r="B23" s="0" t="s">
        <v>3159</v>
      </c>
      <c r="C23" s="0" t="s">
        <v>3160</v>
      </c>
      <c r="D23" s="0" t="s">
        <v>3169</v>
      </c>
      <c r="E23" s="0" t="s">
        <v>3170</v>
      </c>
      <c r="F23" s="0" t="s">
        <v>3127</v>
      </c>
      <c r="G23" s="0" t="s">
        <v>1549</v>
      </c>
    </row>
    <row customHeight="1" ht="11.25">
      <c r="A24" s="375" t="s">
        <v>16</v>
      </c>
      <c r="B24" s="0" t="s">
        <v>3159</v>
      </c>
      <c r="C24" s="0" t="s">
        <v>3160</v>
      </c>
      <c r="D24" s="0" t="s">
        <v>3171</v>
      </c>
      <c r="E24" s="0" t="s">
        <v>3172</v>
      </c>
      <c r="F24" s="0" t="s">
        <v>3127</v>
      </c>
      <c r="G24" s="0" t="s">
        <v>1557</v>
      </c>
    </row>
    <row customHeight="1" ht="11.25">
      <c r="A25" s="375" t="s">
        <v>16</v>
      </c>
      <c r="B25" s="0" t="s">
        <v>3159</v>
      </c>
      <c r="C25" s="0" t="s">
        <v>3160</v>
      </c>
      <c r="D25" s="0" t="s">
        <v>3173</v>
      </c>
      <c r="E25" s="0" t="s">
        <v>3174</v>
      </c>
      <c r="F25" s="0" t="s">
        <v>3127</v>
      </c>
      <c r="G25" s="0" t="s">
        <v>1564</v>
      </c>
    </row>
    <row customHeight="1" ht="11.25">
      <c r="A26" s="375" t="s">
        <v>16</v>
      </c>
      <c r="B26" s="0" t="s">
        <v>3159</v>
      </c>
      <c r="C26" s="0" t="s">
        <v>3160</v>
      </c>
      <c r="D26" s="0" t="s">
        <v>3175</v>
      </c>
      <c r="E26" s="0" t="s">
        <v>3176</v>
      </c>
      <c r="F26" s="0" t="s">
        <v>3131</v>
      </c>
      <c r="G26" s="0" t="s">
        <v>1568</v>
      </c>
    </row>
    <row customHeight="1" ht="11.25">
      <c r="A27" s="375" t="s">
        <v>16</v>
      </c>
      <c r="B27" s="0" t="s">
        <v>3159</v>
      </c>
      <c r="C27" s="0" t="s">
        <v>3160</v>
      </c>
      <c r="D27" s="0" t="s">
        <v>3177</v>
      </c>
      <c r="E27" s="0" t="s">
        <v>3178</v>
      </c>
      <c r="F27" s="0" t="s">
        <v>3131</v>
      </c>
      <c r="G27" s="0" t="s">
        <v>1573</v>
      </c>
    </row>
    <row customHeight="1" ht="11.25">
      <c r="A28" s="375" t="s">
        <v>16</v>
      </c>
      <c r="B28" s="0" t="s">
        <v>3159</v>
      </c>
      <c r="C28" s="0" t="s">
        <v>3160</v>
      </c>
      <c r="D28" s="0" t="s">
        <v>3179</v>
      </c>
      <c r="E28" s="0" t="s">
        <v>3180</v>
      </c>
      <c r="F28" s="0" t="s">
        <v>3131</v>
      </c>
      <c r="G28" s="0" t="s">
        <v>1581</v>
      </c>
    </row>
    <row customHeight="1" ht="11.25">
      <c r="A29" s="375" t="s">
        <v>16</v>
      </c>
      <c r="B29" s="0" t="s">
        <v>3181</v>
      </c>
      <c r="C29" s="0" t="s">
        <v>3182</v>
      </c>
      <c r="D29" s="0" t="s">
        <v>3181</v>
      </c>
      <c r="E29" s="0" t="s">
        <v>3182</v>
      </c>
      <c r="F29" s="0" t="s">
        <v>3158</v>
      </c>
      <c r="G29" s="0" t="s">
        <v>1583</v>
      </c>
    </row>
    <row customHeight="1" ht="11.25">
      <c r="A30" s="375" t="s">
        <v>16</v>
      </c>
      <c r="B30" s="0" t="s">
        <v>3183</v>
      </c>
      <c r="C30" s="0" t="s">
        <v>3184</v>
      </c>
      <c r="D30" s="0" t="s">
        <v>3183</v>
      </c>
      <c r="E30" s="0" t="s">
        <v>3184</v>
      </c>
      <c r="F30" s="0" t="s">
        <v>3158</v>
      </c>
      <c r="G30" s="0" t="s">
        <v>1586</v>
      </c>
    </row>
    <row customHeight="1" ht="11.25">
      <c r="A31" s="375" t="s">
        <v>16</v>
      </c>
      <c r="B31" s="0" t="s">
        <v>3185</v>
      </c>
      <c r="C31" s="0" t="s">
        <v>3186</v>
      </c>
      <c r="D31" s="0" t="s">
        <v>3185</v>
      </c>
      <c r="E31" s="0" t="s">
        <v>3186</v>
      </c>
      <c r="F31" s="0" t="s">
        <v>3158</v>
      </c>
      <c r="G31" s="0" t="s">
        <v>1592</v>
      </c>
    </row>
    <row customHeight="1" ht="11.25">
      <c r="A32" s="375" t="s">
        <v>16</v>
      </c>
      <c r="B32" s="0" t="s">
        <v>3187</v>
      </c>
      <c r="C32" s="0" t="s">
        <v>3188</v>
      </c>
      <c r="D32" s="0" t="s">
        <v>3189</v>
      </c>
      <c r="E32" s="0" t="s">
        <v>3190</v>
      </c>
      <c r="F32" s="0" t="s">
        <v>3131</v>
      </c>
      <c r="G32" s="0" t="s">
        <v>1594</v>
      </c>
    </row>
    <row customHeight="1" ht="11.25">
      <c r="A33" s="375" t="s">
        <v>16</v>
      </c>
      <c r="B33" s="0" t="s">
        <v>3187</v>
      </c>
      <c r="C33" s="0" t="s">
        <v>3188</v>
      </c>
      <c r="D33" s="0" t="s">
        <v>3191</v>
      </c>
      <c r="E33" s="0" t="s">
        <v>3192</v>
      </c>
      <c r="F33" s="0" t="s">
        <v>3131</v>
      </c>
      <c r="G33" s="0" t="s">
        <v>1596</v>
      </c>
    </row>
    <row customHeight="1" ht="11.25">
      <c r="A34" s="375" t="s">
        <v>16</v>
      </c>
      <c r="B34" s="0" t="s">
        <v>3187</v>
      </c>
      <c r="C34" s="0" t="s">
        <v>3188</v>
      </c>
      <c r="D34" s="0" t="s">
        <v>3193</v>
      </c>
      <c r="E34" s="0" t="s">
        <v>3194</v>
      </c>
      <c r="F34" s="0" t="s">
        <v>3131</v>
      </c>
      <c r="G34" s="0" t="s">
        <v>1598</v>
      </c>
    </row>
    <row customHeight="1" ht="11.25">
      <c r="A35" s="375" t="s">
        <v>16</v>
      </c>
      <c r="B35" s="0" t="s">
        <v>3187</v>
      </c>
      <c r="C35" s="0" t="s">
        <v>3188</v>
      </c>
      <c r="D35" s="0" t="s">
        <v>3187</v>
      </c>
      <c r="E35" s="0" t="s">
        <v>3188</v>
      </c>
      <c r="F35" s="0" t="s">
        <v>3128</v>
      </c>
      <c r="G35" s="0" t="s">
        <v>1603</v>
      </c>
    </row>
    <row customHeight="1" ht="11.25">
      <c r="A36" s="375" t="s">
        <v>16</v>
      </c>
      <c r="B36" s="0" t="s">
        <v>3187</v>
      </c>
      <c r="C36" s="0" t="s">
        <v>3188</v>
      </c>
      <c r="D36" s="0" t="s">
        <v>3195</v>
      </c>
      <c r="E36" s="0" t="s">
        <v>3196</v>
      </c>
      <c r="F36" s="0" t="s">
        <v>3127</v>
      </c>
      <c r="G36" s="0" t="s">
        <v>1608</v>
      </c>
    </row>
    <row customHeight="1" ht="11.25">
      <c r="A37" s="375" t="s">
        <v>16</v>
      </c>
      <c r="B37" s="0" t="s">
        <v>3187</v>
      </c>
      <c r="C37" s="0" t="s">
        <v>3188</v>
      </c>
      <c r="D37" s="0" t="s">
        <v>3197</v>
      </c>
      <c r="E37" s="0" t="s">
        <v>3198</v>
      </c>
      <c r="F37" s="0" t="s">
        <v>3131</v>
      </c>
      <c r="G37" s="0" t="s">
        <v>1612</v>
      </c>
    </row>
    <row customHeight="1" ht="11.25">
      <c r="A38" s="375" t="s">
        <v>16</v>
      </c>
      <c r="B38" s="0" t="s">
        <v>3187</v>
      </c>
      <c r="C38" s="0" t="s">
        <v>3188</v>
      </c>
      <c r="D38" s="0" t="s">
        <v>3199</v>
      </c>
      <c r="E38" s="0" t="s">
        <v>3200</v>
      </c>
      <c r="F38" s="0" t="s">
        <v>3131</v>
      </c>
      <c r="G38" s="0" t="s">
        <v>1620</v>
      </c>
    </row>
    <row customHeight="1" ht="11.25">
      <c r="A39" s="375" t="s">
        <v>16</v>
      </c>
      <c r="B39" s="0" t="s">
        <v>3187</v>
      </c>
      <c r="C39" s="0" t="s">
        <v>3188</v>
      </c>
      <c r="D39" s="0" t="s">
        <v>3201</v>
      </c>
      <c r="E39" s="0" t="s">
        <v>3202</v>
      </c>
      <c r="F39" s="0" t="s">
        <v>3131</v>
      </c>
      <c r="G39" s="0" t="s">
        <v>1626</v>
      </c>
    </row>
    <row customHeight="1" ht="11.25">
      <c r="A40" s="375" t="s">
        <v>16</v>
      </c>
      <c r="B40" s="0" t="s">
        <v>3187</v>
      </c>
      <c r="C40" s="0" t="s">
        <v>3188</v>
      </c>
      <c r="D40" s="0" t="s">
        <v>3203</v>
      </c>
      <c r="E40" s="0" t="s">
        <v>3204</v>
      </c>
      <c r="F40" s="0" t="s">
        <v>3131</v>
      </c>
      <c r="G40" s="0" t="s">
        <v>1631</v>
      </c>
    </row>
    <row customHeight="1" ht="11.25">
      <c r="A41" s="375" t="s">
        <v>16</v>
      </c>
      <c r="B41" s="0" t="s">
        <v>3205</v>
      </c>
      <c r="C41" s="0" t="s">
        <v>3206</v>
      </c>
      <c r="D41" s="0" t="s">
        <v>3205</v>
      </c>
      <c r="E41" s="0" t="s">
        <v>3206</v>
      </c>
      <c r="F41" s="0" t="s">
        <v>3158</v>
      </c>
      <c r="G41" s="0" t="s">
        <v>1635</v>
      </c>
    </row>
    <row customHeight="1" ht="11.25">
      <c r="A42" s="375" t="s">
        <v>16</v>
      </c>
      <c r="B42" s="0" t="s">
        <v>100</v>
      </c>
      <c r="C42" s="0" t="s">
        <v>3207</v>
      </c>
      <c r="D42" s="0" t="s">
        <v>3208</v>
      </c>
      <c r="E42" s="0" t="s">
        <v>3209</v>
      </c>
      <c r="F42" s="0" t="s">
        <v>3131</v>
      </c>
      <c r="G42" s="0" t="s">
        <v>1638</v>
      </c>
    </row>
    <row customHeight="1" ht="11.25">
      <c r="A43" s="375" t="s">
        <v>16</v>
      </c>
      <c r="B43" s="0" t="s">
        <v>100</v>
      </c>
      <c r="C43" s="0" t="s">
        <v>3207</v>
      </c>
      <c r="D43" s="0" t="s">
        <v>3210</v>
      </c>
      <c r="E43" s="0" t="s">
        <v>3211</v>
      </c>
      <c r="F43" s="0" t="s">
        <v>3131</v>
      </c>
      <c r="G43" s="0" t="s">
        <v>1645</v>
      </c>
    </row>
    <row customHeight="1" ht="11.25">
      <c r="A44" s="375" t="s">
        <v>16</v>
      </c>
      <c r="B44" s="0" t="s">
        <v>100</v>
      </c>
      <c r="C44" s="0" t="s">
        <v>3207</v>
      </c>
      <c r="D44" s="0" t="s">
        <v>3212</v>
      </c>
      <c r="E44" s="0" t="s">
        <v>3213</v>
      </c>
      <c r="F44" s="0" t="s">
        <v>3131</v>
      </c>
      <c r="G44" s="0" t="s">
        <v>1654</v>
      </c>
    </row>
    <row customHeight="1" ht="11.25">
      <c r="A45" s="375" t="s">
        <v>16</v>
      </c>
      <c r="B45" s="0" t="s">
        <v>100</v>
      </c>
      <c r="C45" s="0" t="s">
        <v>3207</v>
      </c>
      <c r="D45" s="0" t="s">
        <v>3214</v>
      </c>
      <c r="E45" s="0" t="s">
        <v>3215</v>
      </c>
      <c r="F45" s="0" t="s">
        <v>3131</v>
      </c>
      <c r="G45" s="0" t="s">
        <v>1659</v>
      </c>
    </row>
    <row customHeight="1" ht="11.25">
      <c r="A46" s="375" t="s">
        <v>16</v>
      </c>
      <c r="B46" s="0" t="s">
        <v>100</v>
      </c>
      <c r="C46" s="0" t="s">
        <v>3207</v>
      </c>
      <c r="D46" s="0" t="s">
        <v>101</v>
      </c>
      <c r="E46" s="0" t="s">
        <v>102</v>
      </c>
      <c r="F46" s="0" t="s">
        <v>3127</v>
      </c>
      <c r="G46" s="0" t="s">
        <v>99</v>
      </c>
    </row>
    <row customHeight="1" ht="11.25">
      <c r="A47" s="375" t="s">
        <v>16</v>
      </c>
      <c r="B47" s="0" t="s">
        <v>100</v>
      </c>
      <c r="C47" s="0" t="s">
        <v>3207</v>
      </c>
      <c r="D47" s="0" t="s">
        <v>3216</v>
      </c>
      <c r="E47" s="0" t="s">
        <v>3217</v>
      </c>
      <c r="F47" s="0" t="s">
        <v>3131</v>
      </c>
      <c r="G47" s="0" t="s">
        <v>1668</v>
      </c>
    </row>
    <row customHeight="1" ht="11.25">
      <c r="A48" s="375" t="s">
        <v>16</v>
      </c>
      <c r="B48" s="0" t="s">
        <v>100</v>
      </c>
      <c r="C48" s="0" t="s">
        <v>3207</v>
      </c>
      <c r="D48" s="0" t="s">
        <v>100</v>
      </c>
      <c r="E48" s="0" t="s">
        <v>3207</v>
      </c>
      <c r="F48" s="0" t="s">
        <v>3128</v>
      </c>
      <c r="G48" s="0" t="s">
        <v>1673</v>
      </c>
    </row>
    <row customHeight="1" ht="11.25">
      <c r="A49" s="375" t="s">
        <v>16</v>
      </c>
      <c r="B49" s="0" t="s">
        <v>100</v>
      </c>
      <c r="C49" s="0" t="s">
        <v>3207</v>
      </c>
      <c r="D49" s="0" t="s">
        <v>3218</v>
      </c>
      <c r="E49" s="0" t="s">
        <v>3219</v>
      </c>
      <c r="F49" s="0" t="s">
        <v>3127</v>
      </c>
      <c r="G49" s="0" t="s">
        <v>1676</v>
      </c>
    </row>
    <row customHeight="1" ht="11.25">
      <c r="A50" s="375" t="s">
        <v>16</v>
      </c>
      <c r="B50" s="0" t="s">
        <v>100</v>
      </c>
      <c r="C50" s="0" t="s">
        <v>3207</v>
      </c>
      <c r="D50" s="0" t="s">
        <v>3220</v>
      </c>
      <c r="E50" s="0" t="s">
        <v>3221</v>
      </c>
      <c r="F50" s="0" t="s">
        <v>3131</v>
      </c>
      <c r="G50" s="0" t="s">
        <v>1679</v>
      </c>
    </row>
    <row customHeight="1" ht="11.25">
      <c r="A51" s="375" t="s">
        <v>16</v>
      </c>
      <c r="B51" s="0" t="s">
        <v>3222</v>
      </c>
      <c r="C51" s="0" t="s">
        <v>3223</v>
      </c>
      <c r="D51" s="0" t="s">
        <v>3222</v>
      </c>
      <c r="E51" s="0" t="s">
        <v>3223</v>
      </c>
      <c r="F51" s="0" t="s">
        <v>3158</v>
      </c>
      <c r="G51" s="0" t="s">
        <v>1684</v>
      </c>
    </row>
    <row customHeight="1" ht="11.25">
      <c r="A52" s="375" t="s">
        <v>16</v>
      </c>
      <c r="B52" s="0" t="s">
        <v>3224</v>
      </c>
      <c r="C52" s="0" t="s">
        <v>3225</v>
      </c>
      <c r="D52" s="0" t="s">
        <v>3226</v>
      </c>
      <c r="E52" s="0" t="s">
        <v>3227</v>
      </c>
      <c r="F52" s="0" t="s">
        <v>3127</v>
      </c>
      <c r="G52" s="0" t="s">
        <v>1688</v>
      </c>
    </row>
    <row customHeight="1" ht="11.25">
      <c r="A53" s="375" t="s">
        <v>16</v>
      </c>
      <c r="B53" s="0" t="s">
        <v>3224</v>
      </c>
      <c r="C53" s="0" t="s">
        <v>3225</v>
      </c>
      <c r="D53" s="0" t="s">
        <v>3228</v>
      </c>
      <c r="E53" s="0" t="s">
        <v>3229</v>
      </c>
      <c r="F53" s="0" t="s">
        <v>3131</v>
      </c>
      <c r="G53" s="0" t="s">
        <v>1690</v>
      </c>
    </row>
    <row customHeight="1" ht="11.25">
      <c r="A54" s="375" t="s">
        <v>16</v>
      </c>
      <c r="B54" s="0" t="s">
        <v>3224</v>
      </c>
      <c r="C54" s="0" t="s">
        <v>3225</v>
      </c>
      <c r="D54" s="0" t="s">
        <v>3230</v>
      </c>
      <c r="E54" s="0" t="s">
        <v>3231</v>
      </c>
      <c r="F54" s="0" t="s">
        <v>3131</v>
      </c>
      <c r="G54" s="0" t="s">
        <v>1693</v>
      </c>
    </row>
    <row customHeight="1" ht="11.25">
      <c r="A55" s="375" t="s">
        <v>16</v>
      </c>
      <c r="B55" s="0" t="s">
        <v>3224</v>
      </c>
      <c r="C55" s="0" t="s">
        <v>3225</v>
      </c>
      <c r="D55" s="0" t="s">
        <v>3232</v>
      </c>
      <c r="E55" s="0" t="s">
        <v>3233</v>
      </c>
      <c r="F55" s="0" t="s">
        <v>3131</v>
      </c>
      <c r="G55" s="0" t="s">
        <v>1697</v>
      </c>
    </row>
    <row customHeight="1" ht="11.25">
      <c r="A56" s="375" t="s">
        <v>16</v>
      </c>
      <c r="B56" s="0" t="s">
        <v>3224</v>
      </c>
      <c r="C56" s="0" t="s">
        <v>3225</v>
      </c>
      <c r="D56" s="0" t="s">
        <v>3224</v>
      </c>
      <c r="E56" s="0" t="s">
        <v>3225</v>
      </c>
      <c r="F56" s="0" t="s">
        <v>3128</v>
      </c>
      <c r="G56" s="0" t="s">
        <v>1700</v>
      </c>
    </row>
    <row customHeight="1" ht="11.25">
      <c r="A57" s="375" t="s">
        <v>16</v>
      </c>
      <c r="B57" s="0" t="s">
        <v>3224</v>
      </c>
      <c r="C57" s="0" t="s">
        <v>3225</v>
      </c>
      <c r="D57" s="0" t="s">
        <v>3234</v>
      </c>
      <c r="E57" s="0" t="s">
        <v>3235</v>
      </c>
      <c r="F57" s="0" t="s">
        <v>3127</v>
      </c>
      <c r="G57" s="0" t="s">
        <v>1703</v>
      </c>
    </row>
    <row customHeight="1" ht="11.25">
      <c r="A58" s="375" t="s">
        <v>16</v>
      </c>
      <c r="B58" s="0" t="s">
        <v>3224</v>
      </c>
      <c r="C58" s="0" t="s">
        <v>3225</v>
      </c>
      <c r="D58" s="0" t="s">
        <v>3236</v>
      </c>
      <c r="E58" s="0" t="s">
        <v>3237</v>
      </c>
      <c r="F58" s="0" t="s">
        <v>3131</v>
      </c>
      <c r="G58" s="0" t="s">
        <v>1706</v>
      </c>
    </row>
    <row customHeight="1" ht="11.25">
      <c r="A59" s="375" t="s">
        <v>16</v>
      </c>
      <c r="B59" s="0" t="s">
        <v>3224</v>
      </c>
      <c r="C59" s="0" t="s">
        <v>3225</v>
      </c>
      <c r="D59" s="0" t="s">
        <v>3238</v>
      </c>
      <c r="E59" s="0" t="s">
        <v>3239</v>
      </c>
      <c r="F59" s="0" t="s">
        <v>3127</v>
      </c>
      <c r="G59" s="0" t="s">
        <v>1710</v>
      </c>
    </row>
    <row customHeight="1" ht="11.25">
      <c r="A60" s="375" t="s">
        <v>16</v>
      </c>
      <c r="B60" s="0" t="s">
        <v>3224</v>
      </c>
      <c r="C60" s="0" t="s">
        <v>3225</v>
      </c>
      <c r="D60" s="0" t="s">
        <v>3240</v>
      </c>
      <c r="E60" s="0" t="s">
        <v>3241</v>
      </c>
      <c r="F60" s="0" t="s">
        <v>3131</v>
      </c>
      <c r="G60" s="0" t="s">
        <v>1713</v>
      </c>
    </row>
    <row customHeight="1" ht="11.25">
      <c r="A61" s="375" t="s">
        <v>16</v>
      </c>
      <c r="B61" s="0" t="s">
        <v>3224</v>
      </c>
      <c r="C61" s="0" t="s">
        <v>3225</v>
      </c>
      <c r="D61" s="0" t="s">
        <v>3242</v>
      </c>
      <c r="E61" s="0" t="s">
        <v>3243</v>
      </c>
      <c r="F61" s="0" t="s">
        <v>3127</v>
      </c>
      <c r="G61" s="0" t="s">
        <v>3244</v>
      </c>
    </row>
    <row customHeight="1" ht="11.25">
      <c r="A62" s="375" t="s">
        <v>16</v>
      </c>
      <c r="B62" s="0" t="s">
        <v>3224</v>
      </c>
      <c r="C62" s="0" t="s">
        <v>3225</v>
      </c>
      <c r="D62" s="0" t="s">
        <v>3245</v>
      </c>
      <c r="E62" s="0" t="s">
        <v>3246</v>
      </c>
      <c r="F62" s="0" t="s">
        <v>3131</v>
      </c>
      <c r="G62" s="0" t="s">
        <v>3247</v>
      </c>
    </row>
    <row customHeight="1" ht="11.25">
      <c r="A63" s="375" t="s">
        <v>16</v>
      </c>
      <c r="B63" s="0" t="s">
        <v>3224</v>
      </c>
      <c r="C63" s="0" t="s">
        <v>3225</v>
      </c>
      <c r="D63" s="0" t="s">
        <v>3248</v>
      </c>
      <c r="E63" s="0" t="s">
        <v>3249</v>
      </c>
      <c r="F63" s="0" t="s">
        <v>3131</v>
      </c>
      <c r="G63" s="0" t="s">
        <v>3250</v>
      </c>
    </row>
    <row customHeight="1" ht="11.25">
      <c r="A64" s="375" t="s">
        <v>16</v>
      </c>
      <c r="B64" s="0" t="s">
        <v>3251</v>
      </c>
      <c r="C64" s="0" t="s">
        <v>3252</v>
      </c>
      <c r="D64" s="0" t="s">
        <v>3251</v>
      </c>
      <c r="E64" s="0" t="s">
        <v>3252</v>
      </c>
      <c r="F64" s="0" t="s">
        <v>3158</v>
      </c>
      <c r="G64" s="0" t="s">
        <v>3253</v>
      </c>
    </row>
    <row customHeight="1" ht="11.25">
      <c r="A65" s="375" t="s">
        <v>16</v>
      </c>
      <c r="B65" s="0" t="s">
        <v>3254</v>
      </c>
      <c r="C65" s="0" t="s">
        <v>3255</v>
      </c>
      <c r="D65" s="0" t="s">
        <v>3254</v>
      </c>
      <c r="E65" s="0" t="s">
        <v>3255</v>
      </c>
      <c r="F65" s="0" t="s">
        <v>3158</v>
      </c>
      <c r="G65" s="0" t="s">
        <v>3256</v>
      </c>
    </row>
    <row customHeight="1" ht="11.25">
      <c r="A66" s="375" t="s">
        <v>16</v>
      </c>
      <c r="B66" s="0" t="s">
        <v>3257</v>
      </c>
      <c r="C66" s="0" t="s">
        <v>3258</v>
      </c>
      <c r="D66" s="0" t="s">
        <v>3257</v>
      </c>
      <c r="E66" s="0" t="s">
        <v>3258</v>
      </c>
      <c r="F66" s="0" t="s">
        <v>3158</v>
      </c>
      <c r="G66" s="0" t="s">
        <v>3259</v>
      </c>
    </row>
    <row customHeight="1" ht="11.25">
      <c r="A67" s="375" t="s">
        <v>16</v>
      </c>
      <c r="B67" s="0" t="s">
        <v>3260</v>
      </c>
      <c r="C67" s="0" t="s">
        <v>3261</v>
      </c>
      <c r="D67" s="0" t="s">
        <v>3262</v>
      </c>
      <c r="E67" s="0" t="s">
        <v>3263</v>
      </c>
      <c r="F67" s="0" t="s">
        <v>3127</v>
      </c>
      <c r="G67" s="0" t="s">
        <v>2031</v>
      </c>
    </row>
    <row customHeight="1" ht="11.25">
      <c r="A68" s="375" t="s">
        <v>16</v>
      </c>
      <c r="B68" s="0" t="s">
        <v>3260</v>
      </c>
      <c r="C68" s="0" t="s">
        <v>3261</v>
      </c>
      <c r="D68" s="0" t="s">
        <v>3264</v>
      </c>
      <c r="E68" s="0" t="s">
        <v>3265</v>
      </c>
      <c r="F68" s="0" t="s">
        <v>3131</v>
      </c>
      <c r="G68" s="0" t="s">
        <v>3266</v>
      </c>
    </row>
    <row customHeight="1" ht="11.25">
      <c r="A69" s="375" t="s">
        <v>16</v>
      </c>
      <c r="B69" s="0" t="s">
        <v>3260</v>
      </c>
      <c r="C69" s="0" t="s">
        <v>3261</v>
      </c>
      <c r="D69" s="0" t="s">
        <v>3267</v>
      </c>
      <c r="E69" s="0" t="s">
        <v>3268</v>
      </c>
      <c r="F69" s="0" t="s">
        <v>3127</v>
      </c>
      <c r="G69" s="0" t="s">
        <v>2234</v>
      </c>
    </row>
    <row customHeight="1" ht="11.25">
      <c r="A70" s="375" t="s">
        <v>16</v>
      </c>
      <c r="B70" s="0" t="s">
        <v>3260</v>
      </c>
      <c r="C70" s="0" t="s">
        <v>3261</v>
      </c>
      <c r="D70" s="0" t="s">
        <v>3269</v>
      </c>
      <c r="E70" s="0" t="s">
        <v>3270</v>
      </c>
      <c r="F70" s="0" t="s">
        <v>3127</v>
      </c>
      <c r="G70" s="0" t="s">
        <v>3271</v>
      </c>
    </row>
    <row customHeight="1" ht="11.25">
      <c r="A71" s="375" t="s">
        <v>16</v>
      </c>
      <c r="B71" s="0" t="s">
        <v>3260</v>
      </c>
      <c r="C71" s="0" t="s">
        <v>3261</v>
      </c>
      <c r="D71" s="0" t="s">
        <v>3272</v>
      </c>
      <c r="E71" s="0" t="s">
        <v>3273</v>
      </c>
      <c r="F71" s="0" t="s">
        <v>3127</v>
      </c>
      <c r="G71" s="0" t="s">
        <v>3274</v>
      </c>
    </row>
    <row customHeight="1" ht="11.25">
      <c r="A72" s="375" t="s">
        <v>16</v>
      </c>
      <c r="B72" s="0" t="s">
        <v>3260</v>
      </c>
      <c r="C72" s="0" t="s">
        <v>3261</v>
      </c>
      <c r="D72" s="0" t="s">
        <v>3275</v>
      </c>
      <c r="E72" s="0" t="s">
        <v>3276</v>
      </c>
      <c r="F72" s="0" t="s">
        <v>3127</v>
      </c>
      <c r="G72" s="0" t="s">
        <v>3277</v>
      </c>
    </row>
    <row customHeight="1" ht="11.25">
      <c r="A73" s="375" t="s">
        <v>16</v>
      </c>
      <c r="B73" s="0" t="s">
        <v>3260</v>
      </c>
      <c r="C73" s="0" t="s">
        <v>3261</v>
      </c>
      <c r="D73" s="0" t="s">
        <v>3278</v>
      </c>
      <c r="E73" s="0" t="s">
        <v>3279</v>
      </c>
      <c r="F73" s="0" t="s">
        <v>3280</v>
      </c>
      <c r="G73" s="0" t="s">
        <v>3281</v>
      </c>
    </row>
    <row customHeight="1" ht="11.25">
      <c r="A74" s="375" t="s">
        <v>16</v>
      </c>
      <c r="B74" s="0" t="s">
        <v>3260</v>
      </c>
      <c r="C74" s="0" t="s">
        <v>3261</v>
      </c>
      <c r="D74" s="0" t="s">
        <v>3260</v>
      </c>
      <c r="E74" s="0" t="s">
        <v>3261</v>
      </c>
      <c r="F74" s="0" t="s">
        <v>3128</v>
      </c>
      <c r="G74" s="0" t="s">
        <v>3282</v>
      </c>
    </row>
    <row customHeight="1" ht="11.25">
      <c r="A75" s="375" t="s">
        <v>16</v>
      </c>
      <c r="B75" s="0" t="s">
        <v>3260</v>
      </c>
      <c r="C75" s="0" t="s">
        <v>3261</v>
      </c>
      <c r="D75" s="0" t="s">
        <v>3283</v>
      </c>
      <c r="E75" s="0" t="s">
        <v>3284</v>
      </c>
      <c r="F75" s="0" t="s">
        <v>3127</v>
      </c>
      <c r="G75" s="0" t="s">
        <v>3285</v>
      </c>
    </row>
    <row customHeight="1" ht="11.25">
      <c r="A76" s="375" t="s">
        <v>16</v>
      </c>
      <c r="B76" s="0" t="s">
        <v>3286</v>
      </c>
      <c r="C76" s="0" t="s">
        <v>3287</v>
      </c>
      <c r="D76" s="0" t="s">
        <v>3286</v>
      </c>
      <c r="E76" s="0" t="s">
        <v>3287</v>
      </c>
      <c r="F76" s="0" t="s">
        <v>3158</v>
      </c>
      <c r="G76" s="0" t="s">
        <v>3288</v>
      </c>
    </row>
    <row customHeight="1" ht="11.25">
      <c r="A77" s="375" t="s">
        <v>16</v>
      </c>
      <c r="B77" s="0" t="s">
        <v>3289</v>
      </c>
      <c r="C77" s="0" t="s">
        <v>3290</v>
      </c>
      <c r="D77" s="0" t="s">
        <v>3291</v>
      </c>
      <c r="E77" s="0" t="s">
        <v>3292</v>
      </c>
      <c r="F77" s="0" t="s">
        <v>3127</v>
      </c>
      <c r="G77" s="0" t="s">
        <v>3293</v>
      </c>
    </row>
    <row customHeight="1" ht="11.25">
      <c r="A78" s="375" t="s">
        <v>16</v>
      </c>
      <c r="B78" s="0" t="s">
        <v>3289</v>
      </c>
      <c r="C78" s="0" t="s">
        <v>3290</v>
      </c>
      <c r="D78" s="0" t="s">
        <v>3294</v>
      </c>
      <c r="E78" s="0" t="s">
        <v>3295</v>
      </c>
      <c r="F78" s="0" t="s">
        <v>3127</v>
      </c>
      <c r="G78" s="0" t="s">
        <v>3296</v>
      </c>
    </row>
    <row customHeight="1" ht="11.25">
      <c r="A79" s="375" t="s">
        <v>16</v>
      </c>
      <c r="B79" s="0" t="s">
        <v>3289</v>
      </c>
      <c r="C79" s="0" t="s">
        <v>3290</v>
      </c>
      <c r="D79" s="0" t="s">
        <v>3297</v>
      </c>
      <c r="E79" s="0" t="s">
        <v>3298</v>
      </c>
      <c r="F79" s="0" t="s">
        <v>3131</v>
      </c>
      <c r="G79" s="0" t="s">
        <v>3299</v>
      </c>
    </row>
    <row customHeight="1" ht="11.25">
      <c r="A80" s="375" t="s">
        <v>16</v>
      </c>
      <c r="B80" s="0" t="s">
        <v>3289</v>
      </c>
      <c r="C80" s="0" t="s">
        <v>3290</v>
      </c>
      <c r="D80" s="0" t="s">
        <v>3300</v>
      </c>
      <c r="E80" s="0" t="s">
        <v>3301</v>
      </c>
      <c r="F80" s="0" t="s">
        <v>3131</v>
      </c>
      <c r="G80" s="0" t="s">
        <v>3302</v>
      </c>
    </row>
    <row customHeight="1" ht="11.25">
      <c r="A81" s="375" t="s">
        <v>16</v>
      </c>
      <c r="B81" s="0" t="s">
        <v>3289</v>
      </c>
      <c r="C81" s="0" t="s">
        <v>3290</v>
      </c>
      <c r="D81" s="0" t="s">
        <v>3303</v>
      </c>
      <c r="E81" s="0" t="s">
        <v>3304</v>
      </c>
      <c r="F81" s="0" t="s">
        <v>3280</v>
      </c>
      <c r="G81" s="0" t="s">
        <v>3305</v>
      </c>
    </row>
    <row customHeight="1" ht="11.25">
      <c r="A82" s="375" t="s">
        <v>16</v>
      </c>
      <c r="B82" s="0" t="s">
        <v>3289</v>
      </c>
      <c r="C82" s="0" t="s">
        <v>3290</v>
      </c>
      <c r="D82" s="0" t="s">
        <v>3306</v>
      </c>
      <c r="E82" s="0" t="s">
        <v>3307</v>
      </c>
      <c r="F82" s="0" t="s">
        <v>3131</v>
      </c>
      <c r="G82" s="0" t="s">
        <v>3308</v>
      </c>
    </row>
    <row customHeight="1" ht="11.25">
      <c r="A83" s="375" t="s">
        <v>16</v>
      </c>
      <c r="B83" s="0" t="s">
        <v>3289</v>
      </c>
      <c r="C83" s="0" t="s">
        <v>3290</v>
      </c>
      <c r="D83" s="0" t="s">
        <v>3309</v>
      </c>
      <c r="E83" s="0" t="s">
        <v>3310</v>
      </c>
      <c r="F83" s="0" t="s">
        <v>3131</v>
      </c>
      <c r="G83" s="0" t="s">
        <v>3311</v>
      </c>
    </row>
    <row customHeight="1" ht="11.25">
      <c r="A84" s="375" t="s">
        <v>16</v>
      </c>
      <c r="B84" s="0" t="s">
        <v>3289</v>
      </c>
      <c r="C84" s="0" t="s">
        <v>3290</v>
      </c>
      <c r="D84" s="0" t="s">
        <v>3312</v>
      </c>
      <c r="E84" s="0" t="s">
        <v>3313</v>
      </c>
      <c r="F84" s="0" t="s">
        <v>3131</v>
      </c>
      <c r="G84" s="0" t="s">
        <v>3314</v>
      </c>
    </row>
    <row customHeight="1" ht="11.25">
      <c r="A85" s="375" t="s">
        <v>16</v>
      </c>
      <c r="B85" s="0" t="s">
        <v>3289</v>
      </c>
      <c r="C85" s="0" t="s">
        <v>3290</v>
      </c>
      <c r="D85" s="0" t="s">
        <v>3289</v>
      </c>
      <c r="E85" s="0" t="s">
        <v>3290</v>
      </c>
      <c r="F85" s="0" t="s">
        <v>3128</v>
      </c>
      <c r="G85" s="0" t="s">
        <v>3315</v>
      </c>
    </row>
    <row customHeight="1" ht="11.25">
      <c r="A86" s="375" t="s">
        <v>16</v>
      </c>
      <c r="B86" s="0" t="s">
        <v>3289</v>
      </c>
      <c r="C86" s="0" t="s">
        <v>3290</v>
      </c>
      <c r="D86" s="0" t="s">
        <v>3316</v>
      </c>
      <c r="E86" s="0" t="s">
        <v>3317</v>
      </c>
      <c r="F86" s="0" t="s">
        <v>3131</v>
      </c>
      <c r="G86" s="0" t="s">
        <v>3318</v>
      </c>
    </row>
    <row customHeight="1" ht="11.25">
      <c r="A87" s="375" t="s">
        <v>16</v>
      </c>
      <c r="B87" s="0" t="s">
        <v>3289</v>
      </c>
      <c r="C87" s="0" t="s">
        <v>3290</v>
      </c>
      <c r="D87" s="0" t="s">
        <v>3319</v>
      </c>
      <c r="E87" s="0" t="s">
        <v>3320</v>
      </c>
      <c r="F87" s="0" t="s">
        <v>3131</v>
      </c>
      <c r="G87" s="0" t="s">
        <v>3321</v>
      </c>
    </row>
    <row customHeight="1" ht="11.25">
      <c r="A88" s="375" t="s">
        <v>16</v>
      </c>
      <c r="B88" s="0" t="s">
        <v>3289</v>
      </c>
      <c r="C88" s="0" t="s">
        <v>3290</v>
      </c>
      <c r="D88" s="0" t="s">
        <v>3322</v>
      </c>
      <c r="E88" s="0" t="s">
        <v>3323</v>
      </c>
      <c r="F88" s="0" t="s">
        <v>3131</v>
      </c>
      <c r="G88" s="0" t="s">
        <v>3324</v>
      </c>
    </row>
    <row customHeight="1" ht="11.25">
      <c r="A89" s="375" t="s">
        <v>16</v>
      </c>
      <c r="B89" s="0" t="s">
        <v>3289</v>
      </c>
      <c r="C89" s="0" t="s">
        <v>3290</v>
      </c>
      <c r="D89" s="0" t="s">
        <v>3325</v>
      </c>
      <c r="E89" s="0" t="s">
        <v>3326</v>
      </c>
      <c r="F89" s="0" t="s">
        <v>3131</v>
      </c>
      <c r="G89" s="0" t="s">
        <v>3327</v>
      </c>
    </row>
    <row customHeight="1" ht="11.25">
      <c r="A90" s="375" t="s">
        <v>16</v>
      </c>
      <c r="B90" s="0" t="s">
        <v>3289</v>
      </c>
      <c r="C90" s="0" t="s">
        <v>3290</v>
      </c>
      <c r="D90" s="0" t="s">
        <v>3328</v>
      </c>
      <c r="E90" s="0" t="s">
        <v>3329</v>
      </c>
      <c r="F90" s="0" t="s">
        <v>3127</v>
      </c>
      <c r="G90" s="0" t="s">
        <v>3330</v>
      </c>
    </row>
    <row customHeight="1" ht="11.25">
      <c r="A91" s="375" t="s">
        <v>16</v>
      </c>
      <c r="B91" s="0" t="s">
        <v>3331</v>
      </c>
      <c r="C91" s="0" t="s">
        <v>3332</v>
      </c>
      <c r="D91" s="0" t="s">
        <v>3331</v>
      </c>
      <c r="E91" s="0" t="s">
        <v>3332</v>
      </c>
      <c r="F91" s="0" t="s">
        <v>3158</v>
      </c>
      <c r="G91" s="0" t="s">
        <v>3333</v>
      </c>
    </row>
    <row customHeight="1" ht="11.25">
      <c r="A92" s="375" t="s">
        <v>16</v>
      </c>
      <c r="B92" s="0" t="s">
        <v>3334</v>
      </c>
      <c r="C92" s="0" t="s">
        <v>3335</v>
      </c>
      <c r="D92" s="0" t="s">
        <v>3334</v>
      </c>
      <c r="E92" s="0" t="s">
        <v>3335</v>
      </c>
      <c r="F92" s="0" t="s">
        <v>3158</v>
      </c>
      <c r="G92" s="0" t="s">
        <v>3336</v>
      </c>
    </row>
    <row customHeight="1" ht="11.25">
      <c r="A93" s="375" t="s">
        <v>16</v>
      </c>
      <c r="B93" s="0" t="s">
        <v>3337</v>
      </c>
      <c r="C93" s="0" t="s">
        <v>3338</v>
      </c>
      <c r="D93" s="0" t="s">
        <v>3339</v>
      </c>
      <c r="E93" s="0" t="s">
        <v>3340</v>
      </c>
      <c r="F93" s="0" t="s">
        <v>3131</v>
      </c>
      <c r="G93" s="0" t="s">
        <v>3341</v>
      </c>
    </row>
    <row customHeight="1" ht="11.25">
      <c r="A94" s="375" t="s">
        <v>16</v>
      </c>
      <c r="B94" s="0" t="s">
        <v>3337</v>
      </c>
      <c r="C94" s="0" t="s">
        <v>3338</v>
      </c>
      <c r="D94" s="0" t="s">
        <v>3342</v>
      </c>
      <c r="E94" s="0" t="s">
        <v>3343</v>
      </c>
      <c r="F94" s="0" t="s">
        <v>3131</v>
      </c>
      <c r="G94" s="0" t="s">
        <v>3344</v>
      </c>
    </row>
    <row customHeight="1" ht="11.25">
      <c r="A95" s="375" t="s">
        <v>16</v>
      </c>
      <c r="B95" s="0" t="s">
        <v>3337</v>
      </c>
      <c r="C95" s="0" t="s">
        <v>3338</v>
      </c>
      <c r="D95" s="0" t="s">
        <v>3345</v>
      </c>
      <c r="E95" s="0" t="s">
        <v>3346</v>
      </c>
      <c r="F95" s="0" t="s">
        <v>3131</v>
      </c>
      <c r="G95" s="0" t="s">
        <v>3347</v>
      </c>
    </row>
    <row customHeight="1" ht="11.25">
      <c r="A96" s="375" t="s">
        <v>16</v>
      </c>
      <c r="B96" s="0" t="s">
        <v>3337</v>
      </c>
      <c r="C96" s="0" t="s">
        <v>3338</v>
      </c>
      <c r="D96" s="0" t="s">
        <v>3348</v>
      </c>
      <c r="E96" s="0" t="s">
        <v>3349</v>
      </c>
      <c r="F96" s="0" t="s">
        <v>3131</v>
      </c>
      <c r="G96" s="0" t="s">
        <v>3350</v>
      </c>
    </row>
    <row customHeight="1" ht="11.25">
      <c r="A97" s="375" t="s">
        <v>16</v>
      </c>
      <c r="B97" s="0" t="s">
        <v>3337</v>
      </c>
      <c r="C97" s="0" t="s">
        <v>3338</v>
      </c>
      <c r="D97" s="0" t="s">
        <v>3351</v>
      </c>
      <c r="E97" s="0" t="s">
        <v>3352</v>
      </c>
      <c r="F97" s="0" t="s">
        <v>3131</v>
      </c>
      <c r="G97" s="0" t="s">
        <v>3353</v>
      </c>
    </row>
    <row customHeight="1" ht="11.25">
      <c r="A98" s="375" t="s">
        <v>16</v>
      </c>
      <c r="B98" s="0" t="s">
        <v>3337</v>
      </c>
      <c r="C98" s="0" t="s">
        <v>3338</v>
      </c>
      <c r="D98" s="0" t="s">
        <v>3354</v>
      </c>
      <c r="E98" s="0" t="s">
        <v>3355</v>
      </c>
      <c r="F98" s="0" t="s">
        <v>3131</v>
      </c>
      <c r="G98" s="0" t="s">
        <v>3356</v>
      </c>
    </row>
    <row customHeight="1" ht="11.25">
      <c r="A99" s="375" t="s">
        <v>16</v>
      </c>
      <c r="B99" s="0" t="s">
        <v>3337</v>
      </c>
      <c r="C99" s="0" t="s">
        <v>3338</v>
      </c>
      <c r="D99" s="0" t="s">
        <v>3357</v>
      </c>
      <c r="E99" s="0" t="s">
        <v>3358</v>
      </c>
      <c r="F99" s="0" t="s">
        <v>3131</v>
      </c>
      <c r="G99" s="0" t="s">
        <v>3359</v>
      </c>
    </row>
    <row customHeight="1" ht="11.25">
      <c r="A100" s="375" t="s">
        <v>16</v>
      </c>
      <c r="B100" s="0" t="s">
        <v>3337</v>
      </c>
      <c r="C100" s="0" t="s">
        <v>3338</v>
      </c>
      <c r="D100" s="0" t="s">
        <v>3360</v>
      </c>
      <c r="E100" s="0" t="s">
        <v>3361</v>
      </c>
      <c r="F100" s="0" t="s">
        <v>3131</v>
      </c>
      <c r="G100" s="0" t="s">
        <v>3362</v>
      </c>
    </row>
    <row customHeight="1" ht="11.25">
      <c r="A101" s="375" t="s">
        <v>16</v>
      </c>
      <c r="B101" s="0" t="s">
        <v>3337</v>
      </c>
      <c r="C101" s="0" t="s">
        <v>3338</v>
      </c>
      <c r="D101" s="0" t="s">
        <v>3363</v>
      </c>
      <c r="E101" s="0" t="s">
        <v>3364</v>
      </c>
      <c r="F101" s="0" t="s">
        <v>3131</v>
      </c>
      <c r="G101" s="0" t="s">
        <v>3365</v>
      </c>
    </row>
    <row customHeight="1" ht="11.25">
      <c r="A102" s="375" t="s">
        <v>16</v>
      </c>
      <c r="B102" s="0" t="s">
        <v>3337</v>
      </c>
      <c r="C102" s="0" t="s">
        <v>3338</v>
      </c>
      <c r="D102" s="0" t="s">
        <v>3337</v>
      </c>
      <c r="E102" s="0" t="s">
        <v>3338</v>
      </c>
      <c r="F102" s="0" t="s">
        <v>3128</v>
      </c>
      <c r="G102" s="0" t="s">
        <v>3366</v>
      </c>
    </row>
    <row customHeight="1" ht="11.25">
      <c r="A103" s="375" t="s">
        <v>16</v>
      </c>
      <c r="B103" s="0" t="s">
        <v>3337</v>
      </c>
      <c r="C103" s="0" t="s">
        <v>3338</v>
      </c>
      <c r="D103" s="0" t="s">
        <v>3367</v>
      </c>
      <c r="E103" s="0" t="s">
        <v>3368</v>
      </c>
      <c r="F103" s="0" t="s">
        <v>3131</v>
      </c>
      <c r="G103" s="0" t="s">
        <v>3369</v>
      </c>
    </row>
    <row customHeight="1" ht="11.25">
      <c r="A104" s="375" t="s">
        <v>16</v>
      </c>
      <c r="B104" s="0" t="s">
        <v>3337</v>
      </c>
      <c r="C104" s="0" t="s">
        <v>3338</v>
      </c>
      <c r="D104" s="0" t="s">
        <v>3370</v>
      </c>
      <c r="E104" s="0" t="s">
        <v>3371</v>
      </c>
      <c r="F104" s="0" t="s">
        <v>3131</v>
      </c>
      <c r="G104" s="0" t="s">
        <v>3372</v>
      </c>
    </row>
    <row customHeight="1" ht="11.25">
      <c r="A105" s="375" t="s">
        <v>16</v>
      </c>
      <c r="B105" s="0" t="s">
        <v>3337</v>
      </c>
      <c r="C105" s="0" t="s">
        <v>3338</v>
      </c>
      <c r="D105" s="0" t="s">
        <v>3373</v>
      </c>
      <c r="E105" s="0" t="s">
        <v>3374</v>
      </c>
      <c r="F105" s="0" t="s">
        <v>3131</v>
      </c>
      <c r="G105" s="0" t="s">
        <v>3375</v>
      </c>
    </row>
    <row customHeight="1" ht="11.25">
      <c r="A106" s="375" t="s">
        <v>16</v>
      </c>
      <c r="B106" s="0" t="s">
        <v>3376</v>
      </c>
      <c r="C106" s="0" t="s">
        <v>3377</v>
      </c>
      <c r="D106" s="0" t="s">
        <v>3376</v>
      </c>
      <c r="E106" s="0" t="s">
        <v>3377</v>
      </c>
      <c r="F106" s="0" t="s">
        <v>3158</v>
      </c>
      <c r="G106" s="0" t="s">
        <v>3378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36BFF-353B-BF53-BD46-009946459F1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3379</v>
      </c>
      <c r="B1" s="837" t="s">
        <v>3380</v>
      </c>
      <c r="C1" s="1161" t="s">
        <v>3381</v>
      </c>
      <c r="D1" s="837" t="s">
        <v>3382</v>
      </c>
      <c r="E1" s="837" t="s">
        <v>3383</v>
      </c>
      <c r="F1" s="1161" t="s">
        <v>3384</v>
      </c>
      <c r="G1" s="1161" t="s">
        <v>3385</v>
      </c>
      <c r="H1" s="1161" t="s">
        <v>3386</v>
      </c>
      <c r="I1" s="1161" t="s">
        <v>3387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CD493-4761-8924-FEAC-42C0CA11BB4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618B4-1011-2FC4-F3D2-8A148193DDE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A405E-F60B-2D69-EB0A-3491D8E7B96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3388</v>
      </c>
    </row>
    <row customHeight="1" ht="11.25">
      <c r="A2" s="66" t="s">
        <v>98</v>
      </c>
      <c r="B2" s="66" t="s">
        <v>3389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9B776-E8B3-6742-2D0C-4B3F013D03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3390</v>
      </c>
      <c r="B1" s="837" t="s">
        <v>3391</v>
      </c>
    </row>
    <row customHeight="1" ht="11.25">
      <c r="A2" s="837">
        <v>4213775</v>
      </c>
      <c r="B2" s="837" t="s">
        <v>1232</v>
      </c>
    </row>
    <row customHeight="1" ht="11.25">
      <c r="A3" s="837">
        <v>4213784</v>
      </c>
      <c r="B3" s="837" t="s">
        <v>1265</v>
      </c>
    </row>
    <row customHeight="1" ht="11.25">
      <c r="A4" s="837">
        <v>4213781</v>
      </c>
      <c r="B4" s="837" t="s">
        <v>1258</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1398</v>
      </c>
    </row>
    <row customHeight="1" ht="11.25">
      <c r="A10" s="837">
        <v>4213783</v>
      </c>
      <c r="B10" s="837" t="s">
        <v>1413</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8C3CF-1658-5E8E-ADEA-66D6C7B597F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3390</v>
      </c>
      <c r="B1" s="837" t="s">
        <v>3392</v>
      </c>
    </row>
    <row customHeight="1" ht="11.25">
      <c r="A2" s="837" t="s">
        <v>3393</v>
      </c>
      <c r="B2" s="837" t="s">
        <v>1512</v>
      </c>
    </row>
    <row customHeight="1" ht="11.25">
      <c r="A3" s="837" t="s">
        <v>3394</v>
      </c>
      <c r="B3" s="837" t="s">
        <v>1522</v>
      </c>
    </row>
    <row customHeight="1" ht="11.25">
      <c r="A4" s="837" t="s">
        <v>3395</v>
      </c>
      <c r="B4" s="837" t="s">
        <v>1531</v>
      </c>
    </row>
    <row customHeight="1" ht="11.25">
      <c r="A5" s="837" t="s">
        <v>3396</v>
      </c>
      <c r="B5" s="837" t="s">
        <v>1540</v>
      </c>
    </row>
    <row customHeight="1" ht="11.25">
      <c r="A6" s="837" t="s">
        <v>3397</v>
      </c>
      <c r="B6" s="837" t="s">
        <v>1546</v>
      </c>
    </row>
    <row customHeight="1" ht="11.25">
      <c r="A7" s="837" t="s">
        <v>3398</v>
      </c>
      <c r="B7" s="837" t="s">
        <v>1554</v>
      </c>
    </row>
    <row customHeight="1" ht="11.25">
      <c r="A8" s="837" t="s">
        <v>3399</v>
      </c>
      <c r="B8" s="837" t="s">
        <v>1561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4500D-3606-CE0C-C23C-A42718A5EF01}"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3116</v>
      </c>
      <c r="B1" s="375" t="s">
        <v>3117</v>
      </c>
      <c r="C1" s="375" t="s">
        <v>3118</v>
      </c>
      <c r="D1" s="375" t="s">
        <v>3119</v>
      </c>
      <c r="E1" s="0" t="s">
        <v>3120</v>
      </c>
      <c r="F1" s="0" t="s">
        <v>3121</v>
      </c>
      <c r="G1" s="0" t="s">
        <v>3122</v>
      </c>
    </row>
    <row customHeight="1" ht="11.25">
      <c r="A2" s="0" t="s">
        <v>16</v>
      </c>
      <c r="B2" s="0" t="s">
        <v>3123</v>
      </c>
      <c r="C2" s="0" t="s">
        <v>3124</v>
      </c>
      <c r="D2" s="0" t="s">
        <v>3125</v>
      </c>
      <c r="E2" s="0" t="s">
        <v>3126</v>
      </c>
      <c r="F2" s="0" t="s">
        <v>3127</v>
      </c>
      <c r="G2" s="0" t="s">
        <v>110</v>
      </c>
    </row>
    <row customHeight="1" ht="11.25">
      <c r="A3" s="0" t="s">
        <v>16</v>
      </c>
      <c r="B3" s="0" t="s">
        <v>3123</v>
      </c>
      <c r="C3" s="0" t="s">
        <v>3124</v>
      </c>
      <c r="D3" s="0" t="s">
        <v>3123</v>
      </c>
      <c r="E3" s="0" t="s">
        <v>3124</v>
      </c>
      <c r="F3" s="0" t="s">
        <v>3128</v>
      </c>
      <c r="G3" s="0" t="s">
        <v>111</v>
      </c>
    </row>
    <row customHeight="1" ht="11.25">
      <c r="A4" s="0" t="s">
        <v>16</v>
      </c>
      <c r="B4" s="0" t="s">
        <v>3123</v>
      </c>
      <c r="C4" s="0" t="s">
        <v>3124</v>
      </c>
      <c r="D4" s="0" t="s">
        <v>3129</v>
      </c>
      <c r="E4" s="0" t="s">
        <v>3130</v>
      </c>
      <c r="F4" s="0" t="s">
        <v>3131</v>
      </c>
      <c r="G4" s="0" t="s">
        <v>90</v>
      </c>
    </row>
    <row customHeight="1" ht="11.25">
      <c r="A5" s="0" t="s">
        <v>16</v>
      </c>
      <c r="B5" s="0" t="s">
        <v>3123</v>
      </c>
      <c r="C5" s="0" t="s">
        <v>3124</v>
      </c>
      <c r="D5" s="0" t="s">
        <v>3132</v>
      </c>
      <c r="E5" s="0" t="s">
        <v>3133</v>
      </c>
      <c r="F5" s="0" t="s">
        <v>3131</v>
      </c>
      <c r="G5" s="0" t="s">
        <v>91</v>
      </c>
    </row>
    <row customHeight="1" ht="11.25">
      <c r="A6" s="0" t="s">
        <v>16</v>
      </c>
      <c r="B6" s="0" t="s">
        <v>3123</v>
      </c>
      <c r="C6" s="0" t="s">
        <v>3124</v>
      </c>
      <c r="D6" s="0" t="s">
        <v>3134</v>
      </c>
      <c r="E6" s="0" t="s">
        <v>3135</v>
      </c>
      <c r="F6" s="0" t="s">
        <v>3131</v>
      </c>
      <c r="G6" s="0" t="s">
        <v>112</v>
      </c>
    </row>
    <row customHeight="1" ht="11.25">
      <c r="A7" s="0" t="s">
        <v>16</v>
      </c>
      <c r="B7" s="0" t="s">
        <v>3123</v>
      </c>
      <c r="C7" s="0" t="s">
        <v>3124</v>
      </c>
      <c r="D7" s="0" t="s">
        <v>3136</v>
      </c>
      <c r="E7" s="0" t="s">
        <v>3137</v>
      </c>
      <c r="F7" s="0" t="s">
        <v>3131</v>
      </c>
      <c r="G7" s="0" t="s">
        <v>92</v>
      </c>
    </row>
    <row customHeight="1" ht="11.25">
      <c r="A8" s="0" t="s">
        <v>16</v>
      </c>
      <c r="B8" s="0" t="s">
        <v>3123</v>
      </c>
      <c r="C8" s="0" t="s">
        <v>3124</v>
      </c>
      <c r="D8" s="0" t="s">
        <v>3138</v>
      </c>
      <c r="E8" s="0" t="s">
        <v>3139</v>
      </c>
      <c r="F8" s="0" t="s">
        <v>3131</v>
      </c>
      <c r="G8" s="0" t="s">
        <v>93</v>
      </c>
    </row>
    <row customHeight="1" ht="11.25">
      <c r="A9" s="0" t="s">
        <v>16</v>
      </c>
      <c r="B9" s="0" t="s">
        <v>3123</v>
      </c>
      <c r="C9" s="0" t="s">
        <v>3124</v>
      </c>
      <c r="D9" s="0" t="s">
        <v>3140</v>
      </c>
      <c r="E9" s="0" t="s">
        <v>3141</v>
      </c>
      <c r="F9" s="0" t="s">
        <v>3131</v>
      </c>
      <c r="G9" s="0" t="s">
        <v>113</v>
      </c>
    </row>
    <row customHeight="1" ht="11.25">
      <c r="A10" s="0" t="s">
        <v>16</v>
      </c>
      <c r="B10" s="0" t="s">
        <v>3142</v>
      </c>
      <c r="C10" s="0" t="s">
        <v>3143</v>
      </c>
      <c r="D10" s="0" t="s">
        <v>3142</v>
      </c>
      <c r="E10" s="0" t="s">
        <v>3143</v>
      </c>
      <c r="F10" s="0" t="s">
        <v>3128</v>
      </c>
      <c r="G10" s="0" t="s">
        <v>149</v>
      </c>
    </row>
    <row customHeight="1" ht="11.25">
      <c r="A11" s="0" t="s">
        <v>16</v>
      </c>
      <c r="B11" s="0" t="s">
        <v>3142</v>
      </c>
      <c r="C11" s="0" t="s">
        <v>3143</v>
      </c>
      <c r="D11" s="0" t="s">
        <v>3144</v>
      </c>
      <c r="E11" s="0" t="s">
        <v>3145</v>
      </c>
      <c r="F11" s="0" t="s">
        <v>3127</v>
      </c>
      <c r="G11" s="0" t="s">
        <v>150</v>
      </c>
    </row>
    <row customHeight="1" ht="11.25">
      <c r="A12" s="0" t="s">
        <v>16</v>
      </c>
      <c r="B12" s="0" t="s">
        <v>3142</v>
      </c>
      <c r="C12" s="0" t="s">
        <v>3143</v>
      </c>
      <c r="D12" s="0" t="s">
        <v>3146</v>
      </c>
      <c r="E12" s="0" t="s">
        <v>3147</v>
      </c>
      <c r="F12" s="0" t="s">
        <v>3127</v>
      </c>
      <c r="G12" s="0" t="s">
        <v>151</v>
      </c>
    </row>
    <row customHeight="1" ht="11.25">
      <c r="A13" s="0" t="s">
        <v>16</v>
      </c>
      <c r="B13" s="0" t="s">
        <v>3142</v>
      </c>
      <c r="C13" s="0" t="s">
        <v>3143</v>
      </c>
      <c r="D13" s="0" t="s">
        <v>3148</v>
      </c>
      <c r="E13" s="0" t="s">
        <v>3149</v>
      </c>
      <c r="F13" s="0" t="s">
        <v>3131</v>
      </c>
      <c r="G13" s="0" t="s">
        <v>152</v>
      </c>
    </row>
    <row customHeight="1" ht="11.25">
      <c r="A14" s="0" t="s">
        <v>16</v>
      </c>
      <c r="B14" s="0" t="s">
        <v>3142</v>
      </c>
      <c r="C14" s="0" t="s">
        <v>3143</v>
      </c>
      <c r="D14" s="0" t="s">
        <v>3150</v>
      </c>
      <c r="E14" s="0" t="s">
        <v>3151</v>
      </c>
      <c r="F14" s="0" t="s">
        <v>3131</v>
      </c>
      <c r="G14" s="0" t="s">
        <v>153</v>
      </c>
    </row>
    <row customHeight="1" ht="11.25">
      <c r="A15" s="0" t="s">
        <v>16</v>
      </c>
      <c r="B15" s="0" t="s">
        <v>3142</v>
      </c>
      <c r="C15" s="0" t="s">
        <v>3143</v>
      </c>
      <c r="D15" s="0" t="s">
        <v>3152</v>
      </c>
      <c r="E15" s="0" t="s">
        <v>3153</v>
      </c>
      <c r="F15" s="0" t="s">
        <v>3131</v>
      </c>
      <c r="G15" s="0" t="s">
        <v>154</v>
      </c>
    </row>
    <row customHeight="1" ht="11.25">
      <c r="A16" s="0" t="s">
        <v>16</v>
      </c>
      <c r="B16" s="0" t="s">
        <v>3142</v>
      </c>
      <c r="C16" s="0" t="s">
        <v>3143</v>
      </c>
      <c r="D16" s="0" t="s">
        <v>3154</v>
      </c>
      <c r="E16" s="0" t="s">
        <v>3155</v>
      </c>
      <c r="F16" s="0" t="s">
        <v>3131</v>
      </c>
      <c r="G16" s="0" t="s">
        <v>1473</v>
      </c>
    </row>
    <row customHeight="1" ht="11.25">
      <c r="A17" s="0" t="s">
        <v>16</v>
      </c>
      <c r="B17" s="0" t="s">
        <v>3156</v>
      </c>
      <c r="C17" s="0" t="s">
        <v>3157</v>
      </c>
      <c r="D17" s="0" t="s">
        <v>3156</v>
      </c>
      <c r="E17" s="0" t="s">
        <v>3157</v>
      </c>
      <c r="F17" s="0" t="s">
        <v>3158</v>
      </c>
      <c r="G17" s="0" t="s">
        <v>1479</v>
      </c>
    </row>
    <row customHeight="1" ht="11.25">
      <c r="A18" s="0" t="s">
        <v>16</v>
      </c>
      <c r="B18" s="0" t="s">
        <v>3159</v>
      </c>
      <c r="C18" s="0" t="s">
        <v>3160</v>
      </c>
      <c r="D18" s="0" t="s">
        <v>3161</v>
      </c>
      <c r="E18" s="0" t="s">
        <v>3162</v>
      </c>
      <c r="F18" s="0" t="s">
        <v>3131</v>
      </c>
      <c r="G18" s="0" t="s">
        <v>1491</v>
      </c>
    </row>
    <row customHeight="1" ht="11.25">
      <c r="A19" s="0" t="s">
        <v>16</v>
      </c>
      <c r="B19" s="0" t="s">
        <v>3159</v>
      </c>
      <c r="C19" s="0" t="s">
        <v>3160</v>
      </c>
      <c r="D19" s="0" t="s">
        <v>3159</v>
      </c>
      <c r="E19" s="0" t="s">
        <v>3160</v>
      </c>
      <c r="F19" s="0" t="s">
        <v>3128</v>
      </c>
      <c r="G19" s="0" t="s">
        <v>1505</v>
      </c>
    </row>
    <row customHeight="1" ht="11.25">
      <c r="A20" s="0" t="s">
        <v>16</v>
      </c>
      <c r="B20" s="0" t="s">
        <v>3159</v>
      </c>
      <c r="C20" s="0" t="s">
        <v>3160</v>
      </c>
      <c r="D20" s="0" t="s">
        <v>3163</v>
      </c>
      <c r="E20" s="0" t="s">
        <v>3164</v>
      </c>
      <c r="F20" s="0" t="s">
        <v>3127</v>
      </c>
      <c r="G20" s="0" t="s">
        <v>1517</v>
      </c>
    </row>
    <row customHeight="1" ht="11.25">
      <c r="A21" s="0" t="s">
        <v>16</v>
      </c>
      <c r="B21" s="0" t="s">
        <v>3159</v>
      </c>
      <c r="C21" s="0" t="s">
        <v>3160</v>
      </c>
      <c r="D21" s="0" t="s">
        <v>3165</v>
      </c>
      <c r="E21" s="0" t="s">
        <v>3166</v>
      </c>
      <c r="F21" s="0" t="s">
        <v>3127</v>
      </c>
      <c r="G21" s="0" t="s">
        <v>1526</v>
      </c>
    </row>
    <row customHeight="1" ht="11.25">
      <c r="A22" s="0" t="s">
        <v>16</v>
      </c>
      <c r="B22" s="0" t="s">
        <v>3159</v>
      </c>
      <c r="C22" s="0" t="s">
        <v>3160</v>
      </c>
      <c r="D22" s="0" t="s">
        <v>3167</v>
      </c>
      <c r="E22" s="0" t="s">
        <v>3168</v>
      </c>
      <c r="F22" s="0" t="s">
        <v>3131</v>
      </c>
      <c r="G22" s="0" t="s">
        <v>1542</v>
      </c>
    </row>
    <row customHeight="1" ht="11.25">
      <c r="A23" s="0" t="s">
        <v>16</v>
      </c>
      <c r="B23" s="0" t="s">
        <v>3159</v>
      </c>
      <c r="C23" s="0" t="s">
        <v>3160</v>
      </c>
      <c r="D23" s="0" t="s">
        <v>3169</v>
      </c>
      <c r="E23" s="0" t="s">
        <v>3170</v>
      </c>
      <c r="F23" s="0" t="s">
        <v>3127</v>
      </c>
      <c r="G23" s="0" t="s">
        <v>1549</v>
      </c>
    </row>
    <row customHeight="1" ht="11.25">
      <c r="A24" s="0" t="s">
        <v>16</v>
      </c>
      <c r="B24" s="0" t="s">
        <v>3159</v>
      </c>
      <c r="C24" s="0" t="s">
        <v>3160</v>
      </c>
      <c r="D24" s="0" t="s">
        <v>3171</v>
      </c>
      <c r="E24" s="0" t="s">
        <v>3172</v>
      </c>
      <c r="F24" s="0" t="s">
        <v>3127</v>
      </c>
      <c r="G24" s="0" t="s">
        <v>1557</v>
      </c>
    </row>
    <row customHeight="1" ht="11.25">
      <c r="A25" s="0" t="s">
        <v>16</v>
      </c>
      <c r="B25" s="0" t="s">
        <v>3159</v>
      </c>
      <c r="C25" s="0" t="s">
        <v>3160</v>
      </c>
      <c r="D25" s="0" t="s">
        <v>3173</v>
      </c>
      <c r="E25" s="0" t="s">
        <v>3174</v>
      </c>
      <c r="F25" s="0" t="s">
        <v>3127</v>
      </c>
      <c r="G25" s="0" t="s">
        <v>1564</v>
      </c>
    </row>
    <row customHeight="1" ht="11.25">
      <c r="A26" s="0" t="s">
        <v>16</v>
      </c>
      <c r="B26" s="0" t="s">
        <v>3159</v>
      </c>
      <c r="C26" s="0" t="s">
        <v>3160</v>
      </c>
      <c r="D26" s="0" t="s">
        <v>3175</v>
      </c>
      <c r="E26" s="0" t="s">
        <v>3176</v>
      </c>
      <c r="F26" s="0" t="s">
        <v>3131</v>
      </c>
      <c r="G26" s="0" t="s">
        <v>1568</v>
      </c>
    </row>
    <row customHeight="1" ht="11.25">
      <c r="A27" s="0" t="s">
        <v>16</v>
      </c>
      <c r="B27" s="0" t="s">
        <v>3159</v>
      </c>
      <c r="C27" s="0" t="s">
        <v>3160</v>
      </c>
      <c r="D27" s="0" t="s">
        <v>3177</v>
      </c>
      <c r="E27" s="0" t="s">
        <v>3178</v>
      </c>
      <c r="F27" s="0" t="s">
        <v>3131</v>
      </c>
      <c r="G27" s="0" t="s">
        <v>1573</v>
      </c>
    </row>
    <row customHeight="1" ht="11.25">
      <c r="A28" s="0" t="s">
        <v>16</v>
      </c>
      <c r="B28" s="0" t="s">
        <v>3159</v>
      </c>
      <c r="C28" s="0" t="s">
        <v>3160</v>
      </c>
      <c r="D28" s="0" t="s">
        <v>3179</v>
      </c>
      <c r="E28" s="0" t="s">
        <v>3180</v>
      </c>
      <c r="F28" s="0" t="s">
        <v>3131</v>
      </c>
      <c r="G28" s="0" t="s">
        <v>1581</v>
      </c>
    </row>
    <row customHeight="1" ht="11.25">
      <c r="A29" s="0" t="s">
        <v>16</v>
      </c>
      <c r="B29" s="0" t="s">
        <v>3181</v>
      </c>
      <c r="C29" s="0" t="s">
        <v>3182</v>
      </c>
      <c r="D29" s="0" t="s">
        <v>3181</v>
      </c>
      <c r="E29" s="0" t="s">
        <v>3182</v>
      </c>
      <c r="F29" s="0" t="s">
        <v>3158</v>
      </c>
      <c r="G29" s="0" t="s">
        <v>1583</v>
      </c>
    </row>
    <row customHeight="1" ht="11.25">
      <c r="A30" s="0" t="s">
        <v>16</v>
      </c>
      <c r="B30" s="0" t="s">
        <v>3183</v>
      </c>
      <c r="C30" s="0" t="s">
        <v>3184</v>
      </c>
      <c r="D30" s="0" t="s">
        <v>3183</v>
      </c>
      <c r="E30" s="0" t="s">
        <v>3184</v>
      </c>
      <c r="F30" s="0" t="s">
        <v>3158</v>
      </c>
      <c r="G30" s="0" t="s">
        <v>1586</v>
      </c>
    </row>
    <row customHeight="1" ht="11.25">
      <c r="A31" s="0" t="s">
        <v>16</v>
      </c>
      <c r="B31" s="0" t="s">
        <v>3185</v>
      </c>
      <c r="C31" s="0" t="s">
        <v>3186</v>
      </c>
      <c r="D31" s="0" t="s">
        <v>3185</v>
      </c>
      <c r="E31" s="0" t="s">
        <v>3186</v>
      </c>
      <c r="F31" s="0" t="s">
        <v>3158</v>
      </c>
      <c r="G31" s="0" t="s">
        <v>1592</v>
      </c>
    </row>
    <row customHeight="1" ht="11.25">
      <c r="A32" s="0" t="s">
        <v>16</v>
      </c>
      <c r="B32" s="0" t="s">
        <v>3187</v>
      </c>
      <c r="C32" s="0" t="s">
        <v>3188</v>
      </c>
      <c r="D32" s="0" t="s">
        <v>3189</v>
      </c>
      <c r="E32" s="0" t="s">
        <v>3190</v>
      </c>
      <c r="F32" s="0" t="s">
        <v>3131</v>
      </c>
      <c r="G32" s="0" t="s">
        <v>1594</v>
      </c>
    </row>
    <row customHeight="1" ht="11.25">
      <c r="A33" s="0" t="s">
        <v>16</v>
      </c>
      <c r="B33" s="0" t="s">
        <v>3187</v>
      </c>
      <c r="C33" s="0" t="s">
        <v>3188</v>
      </c>
      <c r="D33" s="0" t="s">
        <v>3191</v>
      </c>
      <c r="E33" s="0" t="s">
        <v>3192</v>
      </c>
      <c r="F33" s="0" t="s">
        <v>3131</v>
      </c>
      <c r="G33" s="0" t="s">
        <v>1596</v>
      </c>
    </row>
    <row customHeight="1" ht="11.25">
      <c r="A34" s="0" t="s">
        <v>16</v>
      </c>
      <c r="B34" s="0" t="s">
        <v>3187</v>
      </c>
      <c r="C34" s="0" t="s">
        <v>3188</v>
      </c>
      <c r="D34" s="0" t="s">
        <v>3193</v>
      </c>
      <c r="E34" s="0" t="s">
        <v>3194</v>
      </c>
      <c r="F34" s="0" t="s">
        <v>3131</v>
      </c>
      <c r="G34" s="0" t="s">
        <v>1598</v>
      </c>
    </row>
    <row customHeight="1" ht="11.25">
      <c r="A35" s="0" t="s">
        <v>16</v>
      </c>
      <c r="B35" s="0" t="s">
        <v>3187</v>
      </c>
      <c r="C35" s="0" t="s">
        <v>3188</v>
      </c>
      <c r="D35" s="0" t="s">
        <v>3187</v>
      </c>
      <c r="E35" s="0" t="s">
        <v>3188</v>
      </c>
      <c r="F35" s="0" t="s">
        <v>3128</v>
      </c>
      <c r="G35" s="0" t="s">
        <v>1603</v>
      </c>
    </row>
    <row customHeight="1" ht="11.25">
      <c r="A36" s="0" t="s">
        <v>16</v>
      </c>
      <c r="B36" s="0" t="s">
        <v>3187</v>
      </c>
      <c r="C36" s="0" t="s">
        <v>3188</v>
      </c>
      <c r="D36" s="0" t="s">
        <v>3195</v>
      </c>
      <c r="E36" s="0" t="s">
        <v>3196</v>
      </c>
      <c r="F36" s="0" t="s">
        <v>3127</v>
      </c>
      <c r="G36" s="0" t="s">
        <v>1608</v>
      </c>
    </row>
    <row customHeight="1" ht="11.25">
      <c r="A37" s="0" t="s">
        <v>16</v>
      </c>
      <c r="B37" s="0" t="s">
        <v>3187</v>
      </c>
      <c r="C37" s="0" t="s">
        <v>3188</v>
      </c>
      <c r="D37" s="0" t="s">
        <v>3197</v>
      </c>
      <c r="E37" s="0" t="s">
        <v>3198</v>
      </c>
      <c r="F37" s="0" t="s">
        <v>3131</v>
      </c>
      <c r="G37" s="0" t="s">
        <v>1612</v>
      </c>
    </row>
    <row customHeight="1" ht="11.25">
      <c r="A38" s="0" t="s">
        <v>16</v>
      </c>
      <c r="B38" s="0" t="s">
        <v>3187</v>
      </c>
      <c r="C38" s="0" t="s">
        <v>3188</v>
      </c>
      <c r="D38" s="0" t="s">
        <v>3199</v>
      </c>
      <c r="E38" s="0" t="s">
        <v>3200</v>
      </c>
      <c r="F38" s="0" t="s">
        <v>3131</v>
      </c>
      <c r="G38" s="0" t="s">
        <v>1620</v>
      </c>
    </row>
    <row customHeight="1" ht="11.25">
      <c r="A39" s="0" t="s">
        <v>16</v>
      </c>
      <c r="B39" s="0" t="s">
        <v>3187</v>
      </c>
      <c r="C39" s="0" t="s">
        <v>3188</v>
      </c>
      <c r="D39" s="0" t="s">
        <v>3201</v>
      </c>
      <c r="E39" s="0" t="s">
        <v>3202</v>
      </c>
      <c r="F39" s="0" t="s">
        <v>3131</v>
      </c>
      <c r="G39" s="0" t="s">
        <v>1626</v>
      </c>
    </row>
    <row customHeight="1" ht="11.25">
      <c r="A40" s="0" t="s">
        <v>16</v>
      </c>
      <c r="B40" s="0" t="s">
        <v>3187</v>
      </c>
      <c r="C40" s="0" t="s">
        <v>3188</v>
      </c>
      <c r="D40" s="0" t="s">
        <v>3203</v>
      </c>
      <c r="E40" s="0" t="s">
        <v>3204</v>
      </c>
      <c r="F40" s="0" t="s">
        <v>3131</v>
      </c>
      <c r="G40" s="0" t="s">
        <v>1631</v>
      </c>
    </row>
    <row customHeight="1" ht="11.25">
      <c r="A41" s="0" t="s">
        <v>16</v>
      </c>
      <c r="B41" s="0" t="s">
        <v>3205</v>
      </c>
      <c r="C41" s="0" t="s">
        <v>3206</v>
      </c>
      <c r="D41" s="0" t="s">
        <v>3205</v>
      </c>
      <c r="E41" s="0" t="s">
        <v>3206</v>
      </c>
      <c r="F41" s="0" t="s">
        <v>3158</v>
      </c>
      <c r="G41" s="0" t="s">
        <v>1635</v>
      </c>
    </row>
    <row customHeight="1" ht="11.25">
      <c r="A42" s="0" t="s">
        <v>16</v>
      </c>
      <c r="B42" s="0" t="s">
        <v>100</v>
      </c>
      <c r="C42" s="0" t="s">
        <v>3207</v>
      </c>
      <c r="D42" s="0" t="s">
        <v>3208</v>
      </c>
      <c r="E42" s="0" t="s">
        <v>3209</v>
      </c>
      <c r="F42" s="0" t="s">
        <v>3131</v>
      </c>
      <c r="G42" s="0" t="s">
        <v>1638</v>
      </c>
    </row>
    <row customHeight="1" ht="11.25">
      <c r="A43" s="0" t="s">
        <v>16</v>
      </c>
      <c r="B43" s="0" t="s">
        <v>100</v>
      </c>
      <c r="C43" s="0" t="s">
        <v>3207</v>
      </c>
      <c r="D43" s="0" t="s">
        <v>3210</v>
      </c>
      <c r="E43" s="0" t="s">
        <v>3211</v>
      </c>
      <c r="F43" s="0" t="s">
        <v>3131</v>
      </c>
      <c r="G43" s="0" t="s">
        <v>1645</v>
      </c>
    </row>
    <row customHeight="1" ht="11.25">
      <c r="A44" s="0" t="s">
        <v>16</v>
      </c>
      <c r="B44" s="0" t="s">
        <v>100</v>
      </c>
      <c r="C44" s="0" t="s">
        <v>3207</v>
      </c>
      <c r="D44" s="0" t="s">
        <v>3212</v>
      </c>
      <c r="E44" s="0" t="s">
        <v>3213</v>
      </c>
      <c r="F44" s="0" t="s">
        <v>3131</v>
      </c>
      <c r="G44" s="0" t="s">
        <v>1654</v>
      </c>
    </row>
    <row customHeight="1" ht="11.25">
      <c r="A45" s="0" t="s">
        <v>16</v>
      </c>
      <c r="B45" s="0" t="s">
        <v>100</v>
      </c>
      <c r="C45" s="0" t="s">
        <v>3207</v>
      </c>
      <c r="D45" s="0" t="s">
        <v>3214</v>
      </c>
      <c r="E45" s="0" t="s">
        <v>3215</v>
      </c>
      <c r="F45" s="0" t="s">
        <v>3131</v>
      </c>
      <c r="G45" s="0" t="s">
        <v>1659</v>
      </c>
    </row>
    <row customHeight="1" ht="11.25">
      <c r="A46" s="0" t="s">
        <v>16</v>
      </c>
      <c r="B46" s="0" t="s">
        <v>100</v>
      </c>
      <c r="C46" s="0" t="s">
        <v>3207</v>
      </c>
      <c r="D46" s="0" t="s">
        <v>101</v>
      </c>
      <c r="E46" s="0" t="s">
        <v>102</v>
      </c>
      <c r="F46" s="0" t="s">
        <v>3127</v>
      </c>
      <c r="G46" s="0" t="s">
        <v>99</v>
      </c>
    </row>
    <row customHeight="1" ht="11.25">
      <c r="A47" s="0" t="s">
        <v>16</v>
      </c>
      <c r="B47" s="0" t="s">
        <v>100</v>
      </c>
      <c r="C47" s="0" t="s">
        <v>3207</v>
      </c>
      <c r="D47" s="0" t="s">
        <v>3216</v>
      </c>
      <c r="E47" s="0" t="s">
        <v>3217</v>
      </c>
      <c r="F47" s="0" t="s">
        <v>3131</v>
      </c>
      <c r="G47" s="0" t="s">
        <v>1668</v>
      </c>
    </row>
    <row customHeight="1" ht="11.25">
      <c r="A48" s="0" t="s">
        <v>16</v>
      </c>
      <c r="B48" s="0" t="s">
        <v>100</v>
      </c>
      <c r="C48" s="0" t="s">
        <v>3207</v>
      </c>
      <c r="D48" s="0" t="s">
        <v>100</v>
      </c>
      <c r="E48" s="0" t="s">
        <v>3207</v>
      </c>
      <c r="F48" s="0" t="s">
        <v>3128</v>
      </c>
      <c r="G48" s="0" t="s">
        <v>1673</v>
      </c>
    </row>
    <row customHeight="1" ht="11.25">
      <c r="A49" s="0" t="s">
        <v>16</v>
      </c>
      <c r="B49" s="0" t="s">
        <v>100</v>
      </c>
      <c r="C49" s="0" t="s">
        <v>3207</v>
      </c>
      <c r="D49" s="0" t="s">
        <v>3218</v>
      </c>
      <c r="E49" s="0" t="s">
        <v>3219</v>
      </c>
      <c r="F49" s="0" t="s">
        <v>3127</v>
      </c>
      <c r="G49" s="0" t="s">
        <v>1676</v>
      </c>
    </row>
    <row customHeight="1" ht="11.25">
      <c r="A50" s="0" t="s">
        <v>16</v>
      </c>
      <c r="B50" s="0" t="s">
        <v>100</v>
      </c>
      <c r="C50" s="0" t="s">
        <v>3207</v>
      </c>
      <c r="D50" s="0" t="s">
        <v>3220</v>
      </c>
      <c r="E50" s="0" t="s">
        <v>3221</v>
      </c>
      <c r="F50" s="0" t="s">
        <v>3131</v>
      </c>
      <c r="G50" s="0" t="s">
        <v>1679</v>
      </c>
    </row>
    <row customHeight="1" ht="11.25">
      <c r="A51" s="0" t="s">
        <v>16</v>
      </c>
      <c r="B51" s="0" t="s">
        <v>3222</v>
      </c>
      <c r="C51" s="0" t="s">
        <v>3223</v>
      </c>
      <c r="D51" s="0" t="s">
        <v>3222</v>
      </c>
      <c r="E51" s="0" t="s">
        <v>3223</v>
      </c>
      <c r="F51" s="0" t="s">
        <v>3158</v>
      </c>
      <c r="G51" s="0" t="s">
        <v>1684</v>
      </c>
    </row>
    <row customHeight="1" ht="11.25">
      <c r="A52" s="0" t="s">
        <v>16</v>
      </c>
      <c r="B52" s="0" t="s">
        <v>3224</v>
      </c>
      <c r="C52" s="0" t="s">
        <v>3225</v>
      </c>
      <c r="D52" s="0" t="s">
        <v>3226</v>
      </c>
      <c r="E52" s="0" t="s">
        <v>3227</v>
      </c>
      <c r="F52" s="0" t="s">
        <v>3127</v>
      </c>
      <c r="G52" s="0" t="s">
        <v>1688</v>
      </c>
    </row>
    <row customHeight="1" ht="11.25">
      <c r="A53" s="0" t="s">
        <v>16</v>
      </c>
      <c r="B53" s="0" t="s">
        <v>3224</v>
      </c>
      <c r="C53" s="0" t="s">
        <v>3225</v>
      </c>
      <c r="D53" s="0" t="s">
        <v>3228</v>
      </c>
      <c r="E53" s="0" t="s">
        <v>3229</v>
      </c>
      <c r="F53" s="0" t="s">
        <v>3131</v>
      </c>
      <c r="G53" s="0" t="s">
        <v>1690</v>
      </c>
    </row>
    <row customHeight="1" ht="11.25">
      <c r="A54" s="0" t="s">
        <v>16</v>
      </c>
      <c r="B54" s="0" t="s">
        <v>3224</v>
      </c>
      <c r="C54" s="0" t="s">
        <v>3225</v>
      </c>
      <c r="D54" s="0" t="s">
        <v>3230</v>
      </c>
      <c r="E54" s="0" t="s">
        <v>3231</v>
      </c>
      <c r="F54" s="0" t="s">
        <v>3131</v>
      </c>
      <c r="G54" s="0" t="s">
        <v>1693</v>
      </c>
    </row>
    <row customHeight="1" ht="11.25">
      <c r="A55" s="0" t="s">
        <v>16</v>
      </c>
      <c r="B55" s="0" t="s">
        <v>3224</v>
      </c>
      <c r="C55" s="0" t="s">
        <v>3225</v>
      </c>
      <c r="D55" s="0" t="s">
        <v>3232</v>
      </c>
      <c r="E55" s="0" t="s">
        <v>3233</v>
      </c>
      <c r="F55" s="0" t="s">
        <v>3131</v>
      </c>
      <c r="G55" s="0" t="s">
        <v>1697</v>
      </c>
    </row>
    <row customHeight="1" ht="11.25">
      <c r="A56" s="0" t="s">
        <v>16</v>
      </c>
      <c r="B56" s="0" t="s">
        <v>3224</v>
      </c>
      <c r="C56" s="0" t="s">
        <v>3225</v>
      </c>
      <c r="D56" s="0" t="s">
        <v>3224</v>
      </c>
      <c r="E56" s="0" t="s">
        <v>3225</v>
      </c>
      <c r="F56" s="0" t="s">
        <v>3128</v>
      </c>
      <c r="G56" s="0" t="s">
        <v>1700</v>
      </c>
    </row>
    <row customHeight="1" ht="11.25">
      <c r="A57" s="0" t="s">
        <v>16</v>
      </c>
      <c r="B57" s="0" t="s">
        <v>3224</v>
      </c>
      <c r="C57" s="0" t="s">
        <v>3225</v>
      </c>
      <c r="D57" s="0" t="s">
        <v>3234</v>
      </c>
      <c r="E57" s="0" t="s">
        <v>3235</v>
      </c>
      <c r="F57" s="0" t="s">
        <v>3127</v>
      </c>
      <c r="G57" s="0" t="s">
        <v>1703</v>
      </c>
    </row>
    <row customHeight="1" ht="11.25">
      <c r="A58" s="0" t="s">
        <v>16</v>
      </c>
      <c r="B58" s="0" t="s">
        <v>3224</v>
      </c>
      <c r="C58" s="0" t="s">
        <v>3225</v>
      </c>
      <c r="D58" s="0" t="s">
        <v>3236</v>
      </c>
      <c r="E58" s="0" t="s">
        <v>3237</v>
      </c>
      <c r="F58" s="0" t="s">
        <v>3131</v>
      </c>
      <c r="G58" s="0" t="s">
        <v>1706</v>
      </c>
    </row>
    <row customHeight="1" ht="11.25">
      <c r="A59" s="0" t="s">
        <v>16</v>
      </c>
      <c r="B59" s="0" t="s">
        <v>3224</v>
      </c>
      <c r="C59" s="0" t="s">
        <v>3225</v>
      </c>
      <c r="D59" s="0" t="s">
        <v>3238</v>
      </c>
      <c r="E59" s="0" t="s">
        <v>3239</v>
      </c>
      <c r="F59" s="0" t="s">
        <v>3127</v>
      </c>
      <c r="G59" s="0" t="s">
        <v>1710</v>
      </c>
    </row>
    <row customHeight="1" ht="11.25">
      <c r="A60" s="0" t="s">
        <v>16</v>
      </c>
      <c r="B60" s="0" t="s">
        <v>3224</v>
      </c>
      <c r="C60" s="0" t="s">
        <v>3225</v>
      </c>
      <c r="D60" s="0" t="s">
        <v>3240</v>
      </c>
      <c r="E60" s="0" t="s">
        <v>3241</v>
      </c>
      <c r="F60" s="0" t="s">
        <v>3131</v>
      </c>
      <c r="G60" s="0" t="s">
        <v>1713</v>
      </c>
    </row>
    <row customHeight="1" ht="11.25">
      <c r="A61" s="0" t="s">
        <v>16</v>
      </c>
      <c r="B61" s="0" t="s">
        <v>3224</v>
      </c>
      <c r="C61" s="0" t="s">
        <v>3225</v>
      </c>
      <c r="D61" s="0" t="s">
        <v>3242</v>
      </c>
      <c r="E61" s="0" t="s">
        <v>3243</v>
      </c>
      <c r="F61" s="0" t="s">
        <v>3127</v>
      </c>
      <c r="G61" s="0" t="s">
        <v>3244</v>
      </c>
    </row>
    <row customHeight="1" ht="11.25">
      <c r="A62" s="0" t="s">
        <v>16</v>
      </c>
      <c r="B62" s="0" t="s">
        <v>3224</v>
      </c>
      <c r="C62" s="0" t="s">
        <v>3225</v>
      </c>
      <c r="D62" s="0" t="s">
        <v>3245</v>
      </c>
      <c r="E62" s="0" t="s">
        <v>3246</v>
      </c>
      <c r="F62" s="0" t="s">
        <v>3131</v>
      </c>
      <c r="G62" s="0" t="s">
        <v>3247</v>
      </c>
    </row>
    <row customHeight="1" ht="11.25">
      <c r="A63" s="0" t="s">
        <v>16</v>
      </c>
      <c r="B63" s="0" t="s">
        <v>3224</v>
      </c>
      <c r="C63" s="0" t="s">
        <v>3225</v>
      </c>
      <c r="D63" s="0" t="s">
        <v>3248</v>
      </c>
      <c r="E63" s="0" t="s">
        <v>3249</v>
      </c>
      <c r="F63" s="0" t="s">
        <v>3131</v>
      </c>
      <c r="G63" s="0" t="s">
        <v>3250</v>
      </c>
    </row>
    <row customHeight="1" ht="11.25">
      <c r="A64" s="0" t="s">
        <v>16</v>
      </c>
      <c r="B64" s="0" t="s">
        <v>3251</v>
      </c>
      <c r="C64" s="0" t="s">
        <v>3252</v>
      </c>
      <c r="D64" s="0" t="s">
        <v>3251</v>
      </c>
      <c r="E64" s="0" t="s">
        <v>3252</v>
      </c>
      <c r="F64" s="0" t="s">
        <v>3158</v>
      </c>
      <c r="G64" s="0" t="s">
        <v>3253</v>
      </c>
    </row>
    <row customHeight="1" ht="11.25">
      <c r="A65" s="0" t="s">
        <v>16</v>
      </c>
      <c r="B65" s="0" t="s">
        <v>3254</v>
      </c>
      <c r="C65" s="0" t="s">
        <v>3255</v>
      </c>
      <c r="D65" s="0" t="s">
        <v>3254</v>
      </c>
      <c r="E65" s="0" t="s">
        <v>3255</v>
      </c>
      <c r="F65" s="0" t="s">
        <v>3158</v>
      </c>
      <c r="G65" s="0" t="s">
        <v>3256</v>
      </c>
    </row>
    <row customHeight="1" ht="11.25">
      <c r="A66" s="0" t="s">
        <v>16</v>
      </c>
      <c r="B66" s="0" t="s">
        <v>3257</v>
      </c>
      <c r="C66" s="0" t="s">
        <v>3258</v>
      </c>
      <c r="D66" s="0" t="s">
        <v>3257</v>
      </c>
      <c r="E66" s="0" t="s">
        <v>3258</v>
      </c>
      <c r="F66" s="0" t="s">
        <v>3158</v>
      </c>
      <c r="G66" s="0" t="s">
        <v>3259</v>
      </c>
    </row>
    <row customHeight="1" ht="11.25">
      <c r="A67" s="0" t="s">
        <v>16</v>
      </c>
      <c r="B67" s="0" t="s">
        <v>3260</v>
      </c>
      <c r="C67" s="0" t="s">
        <v>3261</v>
      </c>
      <c r="D67" s="0" t="s">
        <v>3262</v>
      </c>
      <c r="E67" s="0" t="s">
        <v>3263</v>
      </c>
      <c r="F67" s="0" t="s">
        <v>3127</v>
      </c>
      <c r="G67" s="0" t="s">
        <v>2031</v>
      </c>
    </row>
    <row customHeight="1" ht="11.25">
      <c r="A68" s="0" t="s">
        <v>16</v>
      </c>
      <c r="B68" s="0" t="s">
        <v>3260</v>
      </c>
      <c r="C68" s="0" t="s">
        <v>3261</v>
      </c>
      <c r="D68" s="0" t="s">
        <v>3264</v>
      </c>
      <c r="E68" s="0" t="s">
        <v>3265</v>
      </c>
      <c r="F68" s="0" t="s">
        <v>3131</v>
      </c>
      <c r="G68" s="0" t="s">
        <v>3266</v>
      </c>
    </row>
    <row customHeight="1" ht="11.25">
      <c r="A69" s="0" t="s">
        <v>16</v>
      </c>
      <c r="B69" s="0" t="s">
        <v>3260</v>
      </c>
      <c r="C69" s="0" t="s">
        <v>3261</v>
      </c>
      <c r="D69" s="0" t="s">
        <v>3267</v>
      </c>
      <c r="E69" s="0" t="s">
        <v>3268</v>
      </c>
      <c r="F69" s="0" t="s">
        <v>3127</v>
      </c>
      <c r="G69" s="0" t="s">
        <v>2234</v>
      </c>
    </row>
    <row customHeight="1" ht="11.25">
      <c r="A70" s="0" t="s">
        <v>16</v>
      </c>
      <c r="B70" s="0" t="s">
        <v>3260</v>
      </c>
      <c r="C70" s="0" t="s">
        <v>3261</v>
      </c>
      <c r="D70" s="0" t="s">
        <v>3269</v>
      </c>
      <c r="E70" s="0" t="s">
        <v>3270</v>
      </c>
      <c r="F70" s="0" t="s">
        <v>3127</v>
      </c>
      <c r="G70" s="0" t="s">
        <v>3271</v>
      </c>
    </row>
    <row customHeight="1" ht="11.25">
      <c r="A71" s="0" t="s">
        <v>16</v>
      </c>
      <c r="B71" s="0" t="s">
        <v>3260</v>
      </c>
      <c r="C71" s="0" t="s">
        <v>3261</v>
      </c>
      <c r="D71" s="0" t="s">
        <v>3272</v>
      </c>
      <c r="E71" s="0" t="s">
        <v>3273</v>
      </c>
      <c r="F71" s="0" t="s">
        <v>3127</v>
      </c>
      <c r="G71" s="0" t="s">
        <v>3274</v>
      </c>
    </row>
    <row customHeight="1" ht="11.25">
      <c r="A72" s="0" t="s">
        <v>16</v>
      </c>
      <c r="B72" s="0" t="s">
        <v>3260</v>
      </c>
      <c r="C72" s="0" t="s">
        <v>3261</v>
      </c>
      <c r="D72" s="0" t="s">
        <v>3275</v>
      </c>
      <c r="E72" s="0" t="s">
        <v>3276</v>
      </c>
      <c r="F72" s="0" t="s">
        <v>3127</v>
      </c>
      <c r="G72" s="0" t="s">
        <v>3277</v>
      </c>
    </row>
    <row customHeight="1" ht="11.25">
      <c r="A73" s="0" t="s">
        <v>16</v>
      </c>
      <c r="B73" s="0" t="s">
        <v>3260</v>
      </c>
      <c r="C73" s="0" t="s">
        <v>3261</v>
      </c>
      <c r="D73" s="0" t="s">
        <v>3278</v>
      </c>
      <c r="E73" s="0" t="s">
        <v>3279</v>
      </c>
      <c r="F73" s="0" t="s">
        <v>3280</v>
      </c>
      <c r="G73" s="0" t="s">
        <v>3281</v>
      </c>
    </row>
    <row customHeight="1" ht="11.25">
      <c r="A74" s="0" t="s">
        <v>16</v>
      </c>
      <c r="B74" s="0" t="s">
        <v>3260</v>
      </c>
      <c r="C74" s="0" t="s">
        <v>3261</v>
      </c>
      <c r="D74" s="0" t="s">
        <v>3260</v>
      </c>
      <c r="E74" s="0" t="s">
        <v>3261</v>
      </c>
      <c r="F74" s="0" t="s">
        <v>3128</v>
      </c>
      <c r="G74" s="0" t="s">
        <v>3282</v>
      </c>
    </row>
    <row customHeight="1" ht="11.25">
      <c r="A75" s="0" t="s">
        <v>16</v>
      </c>
      <c r="B75" s="0" t="s">
        <v>3260</v>
      </c>
      <c r="C75" s="0" t="s">
        <v>3261</v>
      </c>
      <c r="D75" s="0" t="s">
        <v>3283</v>
      </c>
      <c r="E75" s="0" t="s">
        <v>3284</v>
      </c>
      <c r="F75" s="0" t="s">
        <v>3127</v>
      </c>
      <c r="G75" s="0" t="s">
        <v>3285</v>
      </c>
    </row>
    <row customHeight="1" ht="11.25">
      <c r="A76" s="0" t="s">
        <v>16</v>
      </c>
      <c r="B76" s="0" t="s">
        <v>3286</v>
      </c>
      <c r="C76" s="0" t="s">
        <v>3287</v>
      </c>
      <c r="D76" s="0" t="s">
        <v>3286</v>
      </c>
      <c r="E76" s="0" t="s">
        <v>3287</v>
      </c>
      <c r="F76" s="0" t="s">
        <v>3158</v>
      </c>
      <c r="G76" s="0" t="s">
        <v>3288</v>
      </c>
    </row>
    <row customHeight="1" ht="11.25">
      <c r="A77" s="0" t="s">
        <v>16</v>
      </c>
      <c r="B77" s="0" t="s">
        <v>3289</v>
      </c>
      <c r="C77" s="0" t="s">
        <v>3290</v>
      </c>
      <c r="D77" s="0" t="s">
        <v>3291</v>
      </c>
      <c r="E77" s="0" t="s">
        <v>3292</v>
      </c>
      <c r="F77" s="0" t="s">
        <v>3127</v>
      </c>
      <c r="G77" s="0" t="s">
        <v>3293</v>
      </c>
    </row>
    <row customHeight="1" ht="11.25">
      <c r="A78" s="0" t="s">
        <v>16</v>
      </c>
      <c r="B78" s="0" t="s">
        <v>3289</v>
      </c>
      <c r="C78" s="0" t="s">
        <v>3290</v>
      </c>
      <c r="D78" s="0" t="s">
        <v>3294</v>
      </c>
      <c r="E78" s="0" t="s">
        <v>3295</v>
      </c>
      <c r="F78" s="0" t="s">
        <v>3127</v>
      </c>
      <c r="G78" s="0" t="s">
        <v>3296</v>
      </c>
    </row>
    <row customHeight="1" ht="11.25">
      <c r="A79" s="0" t="s">
        <v>16</v>
      </c>
      <c r="B79" s="0" t="s">
        <v>3289</v>
      </c>
      <c r="C79" s="0" t="s">
        <v>3290</v>
      </c>
      <c r="D79" s="0" t="s">
        <v>3297</v>
      </c>
      <c r="E79" s="0" t="s">
        <v>3298</v>
      </c>
      <c r="F79" s="0" t="s">
        <v>3131</v>
      </c>
      <c r="G79" s="0" t="s">
        <v>3299</v>
      </c>
    </row>
    <row customHeight="1" ht="11.25">
      <c r="A80" s="0" t="s">
        <v>16</v>
      </c>
      <c r="B80" s="0" t="s">
        <v>3289</v>
      </c>
      <c r="C80" s="0" t="s">
        <v>3290</v>
      </c>
      <c r="D80" s="0" t="s">
        <v>3300</v>
      </c>
      <c r="E80" s="0" t="s">
        <v>3301</v>
      </c>
      <c r="F80" s="0" t="s">
        <v>3131</v>
      </c>
      <c r="G80" s="0" t="s">
        <v>3302</v>
      </c>
    </row>
    <row customHeight="1" ht="11.25">
      <c r="A81" s="0" t="s">
        <v>16</v>
      </c>
      <c r="B81" s="0" t="s">
        <v>3289</v>
      </c>
      <c r="C81" s="0" t="s">
        <v>3290</v>
      </c>
      <c r="D81" s="0" t="s">
        <v>3303</v>
      </c>
      <c r="E81" s="0" t="s">
        <v>3304</v>
      </c>
      <c r="F81" s="0" t="s">
        <v>3280</v>
      </c>
      <c r="G81" s="0" t="s">
        <v>3305</v>
      </c>
    </row>
    <row customHeight="1" ht="11.25">
      <c r="A82" s="0" t="s">
        <v>16</v>
      </c>
      <c r="B82" s="0" t="s">
        <v>3289</v>
      </c>
      <c r="C82" s="0" t="s">
        <v>3290</v>
      </c>
      <c r="D82" s="0" t="s">
        <v>3306</v>
      </c>
      <c r="E82" s="0" t="s">
        <v>3307</v>
      </c>
      <c r="F82" s="0" t="s">
        <v>3131</v>
      </c>
      <c r="G82" s="0" t="s">
        <v>3308</v>
      </c>
    </row>
    <row customHeight="1" ht="11.25">
      <c r="A83" s="0" t="s">
        <v>16</v>
      </c>
      <c r="B83" s="0" t="s">
        <v>3289</v>
      </c>
      <c r="C83" s="0" t="s">
        <v>3290</v>
      </c>
      <c r="D83" s="0" t="s">
        <v>3309</v>
      </c>
      <c r="E83" s="0" t="s">
        <v>3310</v>
      </c>
      <c r="F83" s="0" t="s">
        <v>3131</v>
      </c>
      <c r="G83" s="0" t="s">
        <v>3311</v>
      </c>
    </row>
    <row customHeight="1" ht="11.25">
      <c r="A84" s="0" t="s">
        <v>16</v>
      </c>
      <c r="B84" s="0" t="s">
        <v>3289</v>
      </c>
      <c r="C84" s="0" t="s">
        <v>3290</v>
      </c>
      <c r="D84" s="0" t="s">
        <v>3312</v>
      </c>
      <c r="E84" s="0" t="s">
        <v>3313</v>
      </c>
      <c r="F84" s="0" t="s">
        <v>3131</v>
      </c>
      <c r="G84" s="0" t="s">
        <v>3314</v>
      </c>
    </row>
    <row customHeight="1" ht="11.25">
      <c r="A85" s="0" t="s">
        <v>16</v>
      </c>
      <c r="B85" s="0" t="s">
        <v>3289</v>
      </c>
      <c r="C85" s="0" t="s">
        <v>3290</v>
      </c>
      <c r="D85" s="0" t="s">
        <v>3289</v>
      </c>
      <c r="E85" s="0" t="s">
        <v>3290</v>
      </c>
      <c r="F85" s="0" t="s">
        <v>3128</v>
      </c>
      <c r="G85" s="0" t="s">
        <v>3315</v>
      </c>
    </row>
    <row customHeight="1" ht="11.25">
      <c r="A86" s="0" t="s">
        <v>16</v>
      </c>
      <c r="B86" s="0" t="s">
        <v>3289</v>
      </c>
      <c r="C86" s="0" t="s">
        <v>3290</v>
      </c>
      <c r="D86" s="0" t="s">
        <v>3316</v>
      </c>
      <c r="E86" s="0" t="s">
        <v>3317</v>
      </c>
      <c r="F86" s="0" t="s">
        <v>3131</v>
      </c>
      <c r="G86" s="0" t="s">
        <v>3318</v>
      </c>
    </row>
    <row customHeight="1" ht="11.25">
      <c r="A87" s="0" t="s">
        <v>16</v>
      </c>
      <c r="B87" s="0" t="s">
        <v>3289</v>
      </c>
      <c r="C87" s="0" t="s">
        <v>3290</v>
      </c>
      <c r="D87" s="0" t="s">
        <v>3319</v>
      </c>
      <c r="E87" s="0" t="s">
        <v>3320</v>
      </c>
      <c r="F87" s="0" t="s">
        <v>3131</v>
      </c>
      <c r="G87" s="0" t="s">
        <v>3321</v>
      </c>
    </row>
    <row customHeight="1" ht="11.25">
      <c r="A88" s="0" t="s">
        <v>16</v>
      </c>
      <c r="B88" s="0" t="s">
        <v>3289</v>
      </c>
      <c r="C88" s="0" t="s">
        <v>3290</v>
      </c>
      <c r="D88" s="0" t="s">
        <v>3322</v>
      </c>
      <c r="E88" s="0" t="s">
        <v>3323</v>
      </c>
      <c r="F88" s="0" t="s">
        <v>3131</v>
      </c>
      <c r="G88" s="0" t="s">
        <v>3324</v>
      </c>
    </row>
    <row customHeight="1" ht="11.25">
      <c r="A89" s="0" t="s">
        <v>16</v>
      </c>
      <c r="B89" s="0" t="s">
        <v>3289</v>
      </c>
      <c r="C89" s="0" t="s">
        <v>3290</v>
      </c>
      <c r="D89" s="0" t="s">
        <v>3325</v>
      </c>
      <c r="E89" s="0" t="s">
        <v>3326</v>
      </c>
      <c r="F89" s="0" t="s">
        <v>3131</v>
      </c>
      <c r="G89" s="0" t="s">
        <v>3327</v>
      </c>
    </row>
    <row customHeight="1" ht="11.25">
      <c r="A90" s="0" t="s">
        <v>16</v>
      </c>
      <c r="B90" s="0" t="s">
        <v>3289</v>
      </c>
      <c r="C90" s="0" t="s">
        <v>3290</v>
      </c>
      <c r="D90" s="0" t="s">
        <v>3328</v>
      </c>
      <c r="E90" s="0" t="s">
        <v>3329</v>
      </c>
      <c r="F90" s="0" t="s">
        <v>3127</v>
      </c>
      <c r="G90" s="0" t="s">
        <v>3330</v>
      </c>
    </row>
    <row customHeight="1" ht="11.25">
      <c r="A91" s="0" t="s">
        <v>16</v>
      </c>
      <c r="B91" s="0" t="s">
        <v>3331</v>
      </c>
      <c r="C91" s="0" t="s">
        <v>3332</v>
      </c>
      <c r="D91" s="0" t="s">
        <v>3331</v>
      </c>
      <c r="E91" s="0" t="s">
        <v>3332</v>
      </c>
      <c r="F91" s="0" t="s">
        <v>3158</v>
      </c>
      <c r="G91" s="0" t="s">
        <v>3333</v>
      </c>
    </row>
    <row customHeight="1" ht="11.25">
      <c r="A92" s="0" t="s">
        <v>16</v>
      </c>
      <c r="B92" s="0" t="s">
        <v>3334</v>
      </c>
      <c r="C92" s="0" t="s">
        <v>3335</v>
      </c>
      <c r="D92" s="0" t="s">
        <v>3334</v>
      </c>
      <c r="E92" s="0" t="s">
        <v>3335</v>
      </c>
      <c r="F92" s="0" t="s">
        <v>3158</v>
      </c>
      <c r="G92" s="0" t="s">
        <v>3336</v>
      </c>
    </row>
    <row customHeight="1" ht="11.25">
      <c r="A93" s="0" t="s">
        <v>16</v>
      </c>
      <c r="B93" s="0" t="s">
        <v>3337</v>
      </c>
      <c r="C93" s="0" t="s">
        <v>3338</v>
      </c>
      <c r="D93" s="0" t="s">
        <v>3339</v>
      </c>
      <c r="E93" s="0" t="s">
        <v>3340</v>
      </c>
      <c r="F93" s="0" t="s">
        <v>3131</v>
      </c>
      <c r="G93" s="0" t="s">
        <v>3341</v>
      </c>
    </row>
    <row customHeight="1" ht="11.25">
      <c r="A94" s="0" t="s">
        <v>16</v>
      </c>
      <c r="B94" s="0" t="s">
        <v>3337</v>
      </c>
      <c r="C94" s="0" t="s">
        <v>3338</v>
      </c>
      <c r="D94" s="0" t="s">
        <v>3342</v>
      </c>
      <c r="E94" s="0" t="s">
        <v>3343</v>
      </c>
      <c r="F94" s="0" t="s">
        <v>3131</v>
      </c>
      <c r="G94" s="0" t="s">
        <v>3344</v>
      </c>
    </row>
    <row customHeight="1" ht="11.25">
      <c r="A95" s="0" t="s">
        <v>16</v>
      </c>
      <c r="B95" s="0" t="s">
        <v>3337</v>
      </c>
      <c r="C95" s="0" t="s">
        <v>3338</v>
      </c>
      <c r="D95" s="0" t="s">
        <v>3345</v>
      </c>
      <c r="E95" s="0" t="s">
        <v>3346</v>
      </c>
      <c r="F95" s="0" t="s">
        <v>3131</v>
      </c>
      <c r="G95" s="0" t="s">
        <v>3347</v>
      </c>
    </row>
    <row customHeight="1" ht="11.25">
      <c r="A96" s="0" t="s">
        <v>16</v>
      </c>
      <c r="B96" s="0" t="s">
        <v>3337</v>
      </c>
      <c r="C96" s="0" t="s">
        <v>3338</v>
      </c>
      <c r="D96" s="0" t="s">
        <v>3348</v>
      </c>
      <c r="E96" s="0" t="s">
        <v>3349</v>
      </c>
      <c r="F96" s="0" t="s">
        <v>3131</v>
      </c>
      <c r="G96" s="0" t="s">
        <v>3350</v>
      </c>
    </row>
    <row customHeight="1" ht="11.25">
      <c r="A97" s="0" t="s">
        <v>16</v>
      </c>
      <c r="B97" s="0" t="s">
        <v>3337</v>
      </c>
      <c r="C97" s="0" t="s">
        <v>3338</v>
      </c>
      <c r="D97" s="0" t="s">
        <v>3351</v>
      </c>
      <c r="E97" s="0" t="s">
        <v>3352</v>
      </c>
      <c r="F97" s="0" t="s">
        <v>3131</v>
      </c>
      <c r="G97" s="0" t="s">
        <v>3353</v>
      </c>
    </row>
    <row customHeight="1" ht="11.25">
      <c r="A98" s="0" t="s">
        <v>16</v>
      </c>
      <c r="B98" s="0" t="s">
        <v>3337</v>
      </c>
      <c r="C98" s="0" t="s">
        <v>3338</v>
      </c>
      <c r="D98" s="0" t="s">
        <v>3354</v>
      </c>
      <c r="E98" s="0" t="s">
        <v>3355</v>
      </c>
      <c r="F98" s="0" t="s">
        <v>3131</v>
      </c>
      <c r="G98" s="0" t="s">
        <v>3356</v>
      </c>
    </row>
    <row customHeight="1" ht="11.25">
      <c r="A99" s="0" t="s">
        <v>16</v>
      </c>
      <c r="B99" s="0" t="s">
        <v>3337</v>
      </c>
      <c r="C99" s="0" t="s">
        <v>3338</v>
      </c>
      <c r="D99" s="0" t="s">
        <v>3357</v>
      </c>
      <c r="E99" s="0" t="s">
        <v>3358</v>
      </c>
      <c r="F99" s="0" t="s">
        <v>3131</v>
      </c>
      <c r="G99" s="0" t="s">
        <v>3359</v>
      </c>
    </row>
    <row customHeight="1" ht="11.25">
      <c r="A100" s="0" t="s">
        <v>16</v>
      </c>
      <c r="B100" s="0" t="s">
        <v>3337</v>
      </c>
      <c r="C100" s="0" t="s">
        <v>3338</v>
      </c>
      <c r="D100" s="0" t="s">
        <v>3360</v>
      </c>
      <c r="E100" s="0" t="s">
        <v>3361</v>
      </c>
      <c r="F100" s="0" t="s">
        <v>3131</v>
      </c>
      <c r="G100" s="0" t="s">
        <v>3362</v>
      </c>
    </row>
    <row customHeight="1" ht="11.25">
      <c r="A101" s="0" t="s">
        <v>16</v>
      </c>
      <c r="B101" s="0" t="s">
        <v>3337</v>
      </c>
      <c r="C101" s="0" t="s">
        <v>3338</v>
      </c>
      <c r="D101" s="0" t="s">
        <v>3363</v>
      </c>
      <c r="E101" s="0" t="s">
        <v>3364</v>
      </c>
      <c r="F101" s="0" t="s">
        <v>3131</v>
      </c>
      <c r="G101" s="0" t="s">
        <v>3365</v>
      </c>
    </row>
    <row customHeight="1" ht="11.25">
      <c r="A102" s="0" t="s">
        <v>16</v>
      </c>
      <c r="B102" s="0" t="s">
        <v>3337</v>
      </c>
      <c r="C102" s="0" t="s">
        <v>3338</v>
      </c>
      <c r="D102" s="0" t="s">
        <v>3337</v>
      </c>
      <c r="E102" s="0" t="s">
        <v>3338</v>
      </c>
      <c r="F102" s="0" t="s">
        <v>3128</v>
      </c>
      <c r="G102" s="0" t="s">
        <v>3366</v>
      </c>
    </row>
    <row customHeight="1" ht="11.25">
      <c r="A103" s="0" t="s">
        <v>16</v>
      </c>
      <c r="B103" s="0" t="s">
        <v>3337</v>
      </c>
      <c r="C103" s="0" t="s">
        <v>3338</v>
      </c>
      <c r="D103" s="0" t="s">
        <v>3367</v>
      </c>
      <c r="E103" s="0" t="s">
        <v>3368</v>
      </c>
      <c r="F103" s="0" t="s">
        <v>3131</v>
      </c>
      <c r="G103" s="0" t="s">
        <v>3369</v>
      </c>
    </row>
    <row customHeight="1" ht="11.25">
      <c r="A104" s="0" t="s">
        <v>16</v>
      </c>
      <c r="B104" s="0" t="s">
        <v>3337</v>
      </c>
      <c r="C104" s="0" t="s">
        <v>3338</v>
      </c>
      <c r="D104" s="0" t="s">
        <v>3370</v>
      </c>
      <c r="E104" s="0" t="s">
        <v>3371</v>
      </c>
      <c r="F104" s="0" t="s">
        <v>3131</v>
      </c>
      <c r="G104" s="0" t="s">
        <v>3372</v>
      </c>
    </row>
    <row customHeight="1" ht="11.25">
      <c r="A105" s="0" t="s">
        <v>16</v>
      </c>
      <c r="B105" s="0" t="s">
        <v>3337</v>
      </c>
      <c r="C105" s="0" t="s">
        <v>3338</v>
      </c>
      <c r="D105" s="0" t="s">
        <v>3373</v>
      </c>
      <c r="E105" s="0" t="s">
        <v>3374</v>
      </c>
      <c r="F105" s="0" t="s">
        <v>3131</v>
      </c>
      <c r="G105" s="0" t="s">
        <v>3375</v>
      </c>
    </row>
    <row customHeight="1" ht="11.25">
      <c r="A106" s="0" t="s">
        <v>16</v>
      </c>
      <c r="B106" s="0" t="s">
        <v>3376</v>
      </c>
      <c r="C106" s="0" t="s">
        <v>3377</v>
      </c>
      <c r="D106" s="0" t="s">
        <v>3376</v>
      </c>
      <c r="E106" s="0" t="s">
        <v>3377</v>
      </c>
      <c r="F106" s="0" t="s">
        <v>3158</v>
      </c>
      <c r="G106" s="0" t="s">
        <v>3378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93463-C04E-AFF9-A348-DCBB389EDF3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3400</v>
      </c>
      <c r="B1" s="837" t="s">
        <v>3401</v>
      </c>
      <c r="C1" s="837" t="s">
        <v>1176</v>
      </c>
    </row>
    <row customHeight="1" ht="11.25">
      <c r="A2" s="837">
        <v>4189678</v>
      </c>
      <c r="B2" s="837" t="s">
        <v>3402</v>
      </c>
      <c r="C2" s="837" t="s">
        <v>3403</v>
      </c>
    </row>
    <row customHeight="1" ht="11.25">
      <c r="A3" s="837">
        <v>4190415</v>
      </c>
      <c r="B3" s="837" t="s">
        <v>3404</v>
      </c>
      <c r="C3" s="837" t="s">
        <v>3403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54EF4-2D24-E3B1-915E-25993FEC409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3405</v>
      </c>
      <c r="B1" s="165" t="s">
        <v>3406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1C687-C3F5-BAC5-32D4-5804345EF25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3407</v>
      </c>
      <c r="B1" s="0" t="b">
        <v>1</v>
      </c>
    </row>
    <row customHeight="1" ht="11.25">
      <c r="A2" s="0" t="s">
        <v>3408</v>
      </c>
      <c r="B2" s="0" t="b">
        <v>0</v>
      </c>
    </row>
    <row customHeight="1" ht="11.25">
      <c r="A3" s="0" t="s">
        <v>3409</v>
      </c>
      <c r="B3" s="0" t="b">
        <v>0</v>
      </c>
    </row>
    <row customHeight="1" ht="11.25">
      <c r="A4" s="0" t="s">
        <v>3410</v>
      </c>
      <c r="B4" s="0" t="b">
        <v>1</v>
      </c>
    </row>
    <row customHeight="1" ht="11.25">
      <c r="A5" s="0" t="s">
        <v>3411</v>
      </c>
      <c r="B5" s="0" t="b">
        <v>0</v>
      </c>
    </row>
    <row customHeight="1" ht="11.25">
      <c r="A6" s="0" t="s">
        <v>3412</v>
      </c>
      <c r="B6" s="0" t="b">
        <v>0</v>
      </c>
    </row>
    <row customHeight="1" ht="11.25">
      <c r="A7" s="0" t="s">
        <v>3413</v>
      </c>
      <c r="B7" s="0" t="b">
        <v>0</v>
      </c>
    </row>
    <row customHeight="1" ht="11.25">
      <c r="A8" s="0" t="s">
        <v>3414</v>
      </c>
      <c r="B8" s="0" t="b">
        <v>0</v>
      </c>
    </row>
    <row customHeight="1" ht="11.25">
      <c r="A9" s="0" t="s">
        <v>3415</v>
      </c>
      <c r="B9" s="0" t="b">
        <v>0</v>
      </c>
    </row>
    <row customHeight="1" ht="11.25">
      <c r="A10" s="0" t="s">
        <v>3416</v>
      </c>
      <c r="B10" s="0" t="b">
        <v>0</v>
      </c>
    </row>
    <row customHeight="1" ht="11.25">
      <c r="A11" s="0" t="s">
        <v>3417</v>
      </c>
      <c r="B11" s="0" t="b">
        <v>0</v>
      </c>
    </row>
    <row customHeight="1" ht="11.25">
      <c r="A12" s="0" t="s">
        <v>3418</v>
      </c>
      <c r="B12" s="0" t="b">
        <v>0</v>
      </c>
    </row>
    <row customHeight="1" ht="11.25">
      <c r="A13" s="0" t="s">
        <v>3419</v>
      </c>
      <c r="B13" s="0" t="b">
        <v>0</v>
      </c>
    </row>
    <row customHeight="1" ht="11.25">
      <c r="A14" s="0" t="s">
        <v>3420</v>
      </c>
      <c r="B14" s="0" t="b">
        <v>1</v>
      </c>
    </row>
    <row customHeight="1" ht="11.25">
      <c r="A15" s="0" t="s">
        <v>3421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B9873-F2EE-FA57-81F2-862776A56B1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8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16396-CC6F-9CB2-CA77-07E6C693F4A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3422</v>
      </c>
      <c r="B1" s="69" t="s">
        <v>3423</v>
      </c>
    </row>
    <row customHeight="1" ht="11.25">
      <c r="A2" s="66" t="s">
        <v>3424</v>
      </c>
      <c r="B2" s="66" t="s">
        <v>3425</v>
      </c>
    </row>
    <row customHeight="1" ht="11.25">
      <c r="A3" s="66" t="s">
        <v>3426</v>
      </c>
      <c r="B3" s="66" t="s">
        <v>3427</v>
      </c>
    </row>
    <row customHeight="1" ht="11.25">
      <c r="A4" s="66" t="s">
        <v>3428</v>
      </c>
      <c r="B4" s="66" t="s">
        <v>3429</v>
      </c>
    </row>
    <row customHeight="1" ht="11.25">
      <c r="A5" s="66" t="s">
        <v>3430</v>
      </c>
      <c r="B5" s="66" t="s">
        <v>3431</v>
      </c>
    </row>
    <row customHeight="1" ht="11.25">
      <c r="A6" s="66" t="s">
        <v>3432</v>
      </c>
      <c r="B6" s="66" t="s">
        <v>3433</v>
      </c>
    </row>
    <row customHeight="1" ht="11.25">
      <c r="A7" s="66" t="s">
        <v>3434</v>
      </c>
      <c r="B7" s="66" t="s">
        <v>3435</v>
      </c>
    </row>
    <row customHeight="1" ht="11.25">
      <c r="A8" s="66" t="s">
        <v>3436</v>
      </c>
      <c r="B8" s="66" t="s">
        <v>3437</v>
      </c>
    </row>
    <row customHeight="1" ht="11.25">
      <c r="A9" s="66" t="s">
        <v>3438</v>
      </c>
      <c r="B9" s="66" t="s">
        <v>3439</v>
      </c>
    </row>
    <row customHeight="1" ht="11.25">
      <c r="A10" s="66" t="s">
        <v>3440</v>
      </c>
      <c r="B10" s="66" t="s">
        <v>3441</v>
      </c>
    </row>
    <row customHeight="1" ht="11.25">
      <c r="A11" s="66" t="s">
        <v>3442</v>
      </c>
      <c r="B11" s="66" t="s">
        <v>3443</v>
      </c>
    </row>
    <row customHeight="1" ht="11.25">
      <c r="A12" s="66" t="s">
        <v>3444</v>
      </c>
      <c r="B12" s="66" t="s">
        <v>3445</v>
      </c>
    </row>
    <row customHeight="1" ht="11.25">
      <c r="A13" s="66" t="s">
        <v>3446</v>
      </c>
      <c r="B13" s="66" t="s">
        <v>3447</v>
      </c>
    </row>
    <row customHeight="1" ht="11.25">
      <c r="A14" s="66" t="s">
        <v>3448</v>
      </c>
      <c r="B14" s="66" t="s">
        <v>3449</v>
      </c>
    </row>
    <row customHeight="1" ht="11.25">
      <c r="A15" s="66" t="s">
        <v>3450</v>
      </c>
      <c r="B15" s="66" t="s">
        <v>3451</v>
      </c>
    </row>
    <row customHeight="1" ht="11.25">
      <c r="A16" s="66" t="s">
        <v>3452</v>
      </c>
      <c r="B16" s="66" t="s">
        <v>3453</v>
      </c>
    </row>
    <row customHeight="1" ht="11.25">
      <c r="A17" s="66" t="s">
        <v>3454</v>
      </c>
      <c r="B17" s="66" t="s">
        <v>3455</v>
      </c>
    </row>
    <row customHeight="1" ht="11.25">
      <c r="A18" s="66" t="s">
        <v>3456</v>
      </c>
      <c r="B18" s="66" t="s">
        <v>3457</v>
      </c>
    </row>
    <row customHeight="1" ht="11.25">
      <c r="A19" s="66" t="s">
        <v>3458</v>
      </c>
      <c r="B19" s="66" t="s">
        <v>3459</v>
      </c>
    </row>
    <row customHeight="1" ht="11.25">
      <c r="A20" s="66" t="s">
        <v>3460</v>
      </c>
      <c r="B20" s="66" t="s">
        <v>3461</v>
      </c>
    </row>
    <row customHeight="1" ht="11.25">
      <c r="A21" s="66" t="s">
        <v>3462</v>
      </c>
      <c r="B21" s="66" t="s">
        <v>3463</v>
      </c>
    </row>
    <row customHeight="1" ht="11.25">
      <c r="A22" s="66" t="s">
        <v>3464</v>
      </c>
      <c r="B22" s="66" t="s">
        <v>3465</v>
      </c>
    </row>
    <row customHeight="1" ht="11.25">
      <c r="A23" s="66" t="s">
        <v>3466</v>
      </c>
      <c r="B23" s="66" t="s">
        <v>3467</v>
      </c>
    </row>
    <row customHeight="1" ht="11.25">
      <c r="A24" s="66" t="s">
        <v>3468</v>
      </c>
      <c r="B24" s="66" t="s">
        <v>3469</v>
      </c>
    </row>
    <row customHeight="1" ht="11.25">
      <c r="A25" s="66" t="s">
        <v>3470</v>
      </c>
      <c r="B25" s="66" t="s">
        <v>3471</v>
      </c>
    </row>
    <row customHeight="1" ht="11.25">
      <c r="A26" s="66" t="s">
        <v>3472</v>
      </c>
      <c r="B26" s="66" t="s">
        <v>3473</v>
      </c>
    </row>
    <row customHeight="1" ht="11.25">
      <c r="A27" s="66" t="s">
        <v>3474</v>
      </c>
      <c r="B27" s="66" t="s">
        <v>3475</v>
      </c>
    </row>
    <row customHeight="1" ht="11.25">
      <c r="A28" s="66" t="s">
        <v>3476</v>
      </c>
      <c r="B28" s="66" t="s">
        <v>3477</v>
      </c>
    </row>
    <row customHeight="1" ht="11.25">
      <c r="A29" s="66" t="s">
        <v>3478</v>
      </c>
      <c r="B29" s="66" t="s">
        <v>3479</v>
      </c>
    </row>
    <row customHeight="1" ht="11.25">
      <c r="A30" s="66" t="s">
        <v>3480</v>
      </c>
      <c r="B30" s="66" t="s">
        <v>3481</v>
      </c>
    </row>
    <row customHeight="1" ht="11.25">
      <c r="A31" s="66" t="s">
        <v>3482</v>
      </c>
      <c r="B31" s="66" t="s">
        <v>3483</v>
      </c>
    </row>
    <row customHeight="1" ht="11.25">
      <c r="A32" s="66" t="s">
        <v>3484</v>
      </c>
      <c r="B32" s="66" t="s">
        <v>3485</v>
      </c>
    </row>
    <row customHeight="1" ht="11.25">
      <c r="A33" s="66" t="s">
        <v>3486</v>
      </c>
      <c r="B33" s="66" t="s">
        <v>3487</v>
      </c>
    </row>
    <row customHeight="1" ht="11.25">
      <c r="A34" s="66" t="s">
        <v>3488</v>
      </c>
      <c r="B34" s="66" t="s">
        <v>3489</v>
      </c>
    </row>
    <row customHeight="1" ht="11.25">
      <c r="A35" s="66" t="s">
        <v>3490</v>
      </c>
      <c r="B35" s="66" t="s">
        <v>3491</v>
      </c>
    </row>
    <row customHeight="1" ht="11.25">
      <c r="A36" s="66" t="s">
        <v>3492</v>
      </c>
      <c r="B36" s="66" t="s">
        <v>3493</v>
      </c>
    </row>
    <row customHeight="1" ht="11.25">
      <c r="A37" s="66" t="s">
        <v>3494</v>
      </c>
      <c r="B37" s="66" t="s">
        <v>3495</v>
      </c>
    </row>
    <row customHeight="1" ht="11.25">
      <c r="A38" s="66" t="s">
        <v>3496</v>
      </c>
      <c r="B38" s="66" t="s">
        <v>3497</v>
      </c>
    </row>
    <row customHeight="1" ht="11.25">
      <c r="A39" s="66" t="s">
        <v>3498</v>
      </c>
      <c r="B39" s="66" t="s">
        <v>3499</v>
      </c>
    </row>
    <row customHeight="1" ht="11.25">
      <c r="A40" s="66" t="s">
        <v>3500</v>
      </c>
      <c r="B40" s="66" t="s">
        <v>3501</v>
      </c>
    </row>
    <row customHeight="1" ht="11.25">
      <c r="A41" s="66" t="s">
        <v>3502</v>
      </c>
      <c r="B41" s="66" t="s">
        <v>3503</v>
      </c>
    </row>
    <row customHeight="1" ht="11.25">
      <c r="A42" s="66" t="s">
        <v>3504</v>
      </c>
      <c r="B42" s="66" t="s">
        <v>3505</v>
      </c>
    </row>
    <row customHeight="1" ht="11.25">
      <c r="A43" s="66" t="s">
        <v>3506</v>
      </c>
      <c r="B43" s="66" t="s">
        <v>3507</v>
      </c>
    </row>
    <row customHeight="1" ht="11.25">
      <c r="A44" s="66" t="s">
        <v>3508</v>
      </c>
      <c r="B44" s="66" t="s">
        <v>3509</v>
      </c>
    </row>
    <row customHeight="1" ht="11.25">
      <c r="A45" s="66" t="s">
        <v>3510</v>
      </c>
      <c r="B45" s="66" t="s">
        <v>3511</v>
      </c>
    </row>
    <row customHeight="1" ht="11.25">
      <c r="A46" s="66" t="s">
        <v>3512</v>
      </c>
      <c r="B46" s="66" t="s">
        <v>3513</v>
      </c>
    </row>
    <row customHeight="1" ht="11.25">
      <c r="A47" s="66" t="s">
        <v>3514</v>
      </c>
      <c r="B47" s="66" t="s">
        <v>3515</v>
      </c>
    </row>
    <row customHeight="1" ht="11.25">
      <c r="A48" s="66" t="s">
        <v>3516</v>
      </c>
      <c r="B48" s="66" t="s">
        <v>3517</v>
      </c>
    </row>
    <row customHeight="1" ht="11.25">
      <c r="A49" s="66" t="s">
        <v>3518</v>
      </c>
      <c r="B49" s="66" t="s">
        <v>3519</v>
      </c>
    </row>
    <row customHeight="1" ht="11.25">
      <c r="A50" s="66" t="s">
        <v>3520</v>
      </c>
      <c r="B50" s="66" t="s">
        <v>3521</v>
      </c>
    </row>
    <row customHeight="1" ht="11.25">
      <c r="A51" s="66" t="s">
        <v>3522</v>
      </c>
      <c r="B51" s="66" t="s">
        <v>3523</v>
      </c>
    </row>
    <row customHeight="1" ht="11.25">
      <c r="A52" s="66" t="s">
        <v>3524</v>
      </c>
      <c r="B52" s="66" t="s">
        <v>3525</v>
      </c>
    </row>
    <row customHeight="1" ht="11.25">
      <c r="A53" s="66" t="s">
        <v>3526</v>
      </c>
      <c r="B53" s="66" t="s">
        <v>3527</v>
      </c>
    </row>
    <row customHeight="1" ht="11.25">
      <c r="A54" s="66" t="s">
        <v>3528</v>
      </c>
      <c r="B54" s="66" t="s">
        <v>3529</v>
      </c>
    </row>
    <row customHeight="1" ht="11.25">
      <c r="A55" s="66" t="s">
        <v>3530</v>
      </c>
      <c r="B55" s="66" t="s">
        <v>3531</v>
      </c>
    </row>
    <row customHeight="1" ht="11.25">
      <c r="A56" s="66" t="s">
        <v>3532</v>
      </c>
      <c r="B56" s="66" t="s">
        <v>3533</v>
      </c>
    </row>
    <row customHeight="1" ht="11.25">
      <c r="A57" s="66" t="s">
        <v>3534</v>
      </c>
      <c r="B57" s="66" t="s">
        <v>3535</v>
      </c>
    </row>
    <row customHeight="1" ht="11.25">
      <c r="A58" s="66" t="s">
        <v>3536</v>
      </c>
      <c r="B58" s="66" t="s">
        <v>3537</v>
      </c>
    </row>
    <row customHeight="1" ht="11.25">
      <c r="A59" s="66" t="s">
        <v>3538</v>
      </c>
      <c r="B59" s="66" t="s">
        <v>3539</v>
      </c>
    </row>
    <row customHeight="1" ht="11.25">
      <c r="A60" s="66" t="s">
        <v>3540</v>
      </c>
      <c r="B60" s="66" t="s">
        <v>3541</v>
      </c>
    </row>
    <row customHeight="1" ht="11.25">
      <c r="A61" s="66"/>
      <c r="B61" s="66" t="s">
        <v>3542</v>
      </c>
    </row>
    <row customHeight="1" ht="11.25">
      <c r="A62" s="66"/>
      <c r="B62" s="66" t="s">
        <v>3543</v>
      </c>
    </row>
    <row customHeight="1" ht="11.25">
      <c r="A63" s="66"/>
      <c r="B63" s="66" t="s">
        <v>3544</v>
      </c>
    </row>
    <row customHeight="1" ht="11.25">
      <c r="A64" s="66"/>
      <c r="B64" s="66" t="s">
        <v>3545</v>
      </c>
    </row>
    <row customHeight="1" ht="11.25">
      <c r="A65" s="66"/>
      <c r="B65" s="66" t="s">
        <v>3546</v>
      </c>
    </row>
    <row customHeight="1" ht="11.25">
      <c r="A66" s="66"/>
      <c r="B66" s="66" t="s">
        <v>3547</v>
      </c>
    </row>
    <row customHeight="1" ht="11.25">
      <c r="A67" s="66"/>
      <c r="B67" s="66" t="s">
        <v>3548</v>
      </c>
    </row>
    <row customHeight="1" ht="11.25">
      <c r="A68" s="66"/>
      <c r="B68" s="66" t="s">
        <v>3549</v>
      </c>
    </row>
    <row customHeight="1" ht="11.25">
      <c r="A69" s="66"/>
      <c r="B69" s="66" t="s">
        <v>3550</v>
      </c>
    </row>
    <row customHeight="1" ht="11.25">
      <c r="A70" s="66"/>
      <c r="B70" s="66" t="s">
        <v>3551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A37A2-8C66-5DAD-66DC-EF39698B295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3552</v>
      </c>
    </row>
    <row customHeight="1" ht="90">
      <c r="B2" s="96" t="s">
        <v>3553</v>
      </c>
    </row>
    <row customHeight="1" ht="67.5">
      <c r="B3" s="96" t="s">
        <v>3554</v>
      </c>
    </row>
    <row customHeight="1" ht="33.75">
      <c r="B4" s="96" t="s">
        <v>3555</v>
      </c>
    </row>
    <row customHeight="1" ht="11.25">
      <c r="B5" s="96" t="s">
        <v>3556</v>
      </c>
    </row>
    <row customHeight="1" ht="22.5">
      <c r="B6" s="96" t="s">
        <v>3557</v>
      </c>
    </row>
    <row customHeight="1" ht="22.5">
      <c r="B7" s="96" t="s">
        <v>3558</v>
      </c>
    </row>
    <row customHeight="1" ht="22.5">
      <c r="B8" s="96" t="s">
        <v>3559</v>
      </c>
    </row>
    <row customHeight="1" ht="22.5">
      <c r="B9" s="96" t="s">
        <v>3560</v>
      </c>
    </row>
    <row customHeight="1" ht="56.25">
      <c r="B10" s="96" t="s">
        <v>3561</v>
      </c>
    </row>
    <row customHeight="1" ht="12.75">
      <c r="B11" s="161" t="s">
        <v>3562</v>
      </c>
    </row>
    <row customHeight="1" ht="11.25">
      <c r="B12" s="95" t="s">
        <v>3563</v>
      </c>
    </row>
    <row customHeight="1" ht="22.5">
      <c r="B13" s="96" t="s">
        <v>3564</v>
      </c>
    </row>
    <row customHeight="1" ht="67.5">
      <c r="B14" s="96" t="s">
        <v>3565</v>
      </c>
    </row>
    <row customHeight="1" ht="22.5">
      <c r="B15" s="96" t="s">
        <v>3566</v>
      </c>
    </row>
    <row customHeight="1" ht="11.25">
      <c r="B16" s="95" t="s">
        <v>3567</v>
      </c>
      <c r="D16" s="102"/>
    </row>
    <row customHeight="1" ht="33.75">
      <c r="B17" s="96" t="s">
        <v>3568</v>
      </c>
    </row>
    <row customHeight="1" ht="33.75">
      <c r="B18" s="96" t="s">
        <v>3569</v>
      </c>
    </row>
    <row customHeight="1" ht="11.25">
      <c r="B19" s="96" t="s">
        <v>3570</v>
      </c>
    </row>
    <row customHeight="1" ht="33.75">
      <c r="B20" s="96" t="s">
        <v>3571</v>
      </c>
    </row>
    <row customHeight="1" ht="11.25">
      <c r="B21" s="95" t="s">
        <v>3572</v>
      </c>
    </row>
    <row customHeight="1" ht="11.25">
      <c r="B22" s="96" t="s">
        <v>3573</v>
      </c>
    </row>
    <row r="24" customHeight="1" ht="22.5">
      <c r="B24" s="163" t="s">
        <v>3574</v>
      </c>
    </row>
    <row r="26" customHeight="1" ht="11.25">
      <c r="B26" s="95" t="s">
        <v>3575</v>
      </c>
    </row>
    <row customHeight="1" ht="22.5">
      <c r="B27" s="162" t="s">
        <v>400</v>
      </c>
    </row>
    <row customHeight="1" ht="56.25">
      <c r="B28" s="162" t="s">
        <v>3576</v>
      </c>
    </row>
    <row customHeight="1" ht="11.25">
      <c r="B29" s="212" t="s">
        <v>3577</v>
      </c>
    </row>
    <row customHeight="1" ht="22.5">
      <c r="B30" s="162" t="s">
        <v>3578</v>
      </c>
    </row>
    <row r="32" customHeight="1" ht="11.25">
      <c r="A32" s="190"/>
      <c r="B32" s="191" t="s">
        <v>3579</v>
      </c>
    </row>
    <row customHeight="1" ht="14.25">
      <c r="A33" s="192">
        <v>1</v>
      </c>
      <c r="B33" s="193" t="s">
        <v>3580</v>
      </c>
    </row>
    <row customHeight="1" ht="14.25">
      <c r="A34" s="192">
        <v>2</v>
      </c>
      <c r="B34" s="193" t="s">
        <v>3581</v>
      </c>
    </row>
    <row customHeight="1" ht="11.25">
      <c r="B35" s="191" t="s">
        <v>3582</v>
      </c>
    </row>
    <row customHeight="1" ht="11.25">
      <c r="B36" s="193" t="s">
        <v>3583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9A8CD-7EF5-8B5A-C06F-008A81415F7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110</v>
      </c>
      <c r="E2" s="2237"/>
      <c r="F2" s="1627"/>
      <c r="G2" s="1622" t="s">
        <v>110</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106</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