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835" tabRatio="942" firstSheet="4" activeTab="5"/>
  </bookViews>
  <sheets>
    <sheet name="TSheet" sheetId="1" state="veryHidden" r:id="rId1"/>
    <sheet name="RSheet" sheetId="2" state="veryHidden" r:id="rId2"/>
    <sheet name="SheetOrgReestr" sheetId="3" state="veryHidden" r:id="rId3"/>
    <sheet name="OrgReestrTemp" sheetId="4" state="veryHidden" r:id="rId4"/>
    <sheet name="Инструкция" sheetId="5" r:id="rId5"/>
    <sheet name="Титульный" sheetId="6" r:id="rId6"/>
    <sheet name="Ф-3.1" sheetId="7" r:id="rId7"/>
    <sheet name="Ф-3.2" sheetId="8" r:id="rId8"/>
    <sheet name="Ф-3.3" sheetId="9" r:id="rId9"/>
    <sheet name="Ф-3.4" sheetId="10" r:id="rId10"/>
    <sheet name="Ф-3.9" sheetId="11" r:id="rId11"/>
    <sheet name="Ф-3.10" sheetId="12" r:id="rId12"/>
    <sheet name="Ссылки на публикации" sheetId="13" r:id="rId13"/>
    <sheet name="Проверка" sheetId="14" r:id="rId14"/>
  </sheets>
  <definedNames>
    <definedName name="_xlfn.IFERROR" hidden="1">#NAME?</definedName>
    <definedName name="B_FIO">'Титульный'!$F$36</definedName>
    <definedName name="B_POST">'Титульный'!$F$37</definedName>
    <definedName name="CHECK_RNG">'Проверка'!$E$12:$G$13</definedName>
    <definedName name="ChTitArr">'TSheet'!$B$16:$B$37</definedName>
    <definedName name="COMPANY">'Титульный'!$F$14</definedName>
    <definedName name="EXE_EMAIL">'Титульный'!$F$43</definedName>
    <definedName name="EXE_FIO">'Титульный'!$F$40</definedName>
    <definedName name="EXE_PHONE">'Титульный'!$F$42</definedName>
    <definedName name="EXE_POST">'Титульный'!$F$41</definedName>
    <definedName name="FORMCODE">'TSheet'!$C$2</definedName>
    <definedName name="FORMID">'TSheet'!$C$1</definedName>
    <definedName name="FORMNAME">'TSheet'!$C$3</definedName>
    <definedName name="ID">'Титульный'!$A$1</definedName>
    <definedName name="INN">'Титульный'!$F$15</definedName>
    <definedName name="KIND_ACTIVITY">'Титульный'!$F$20</definedName>
    <definedName name="KPP">'Титульный'!$F$16</definedName>
    <definedName name="LIST_ORG_REESTR">'SheetOrgReestr'!$A$2:$E$47</definedName>
    <definedName name="Mth_Count_0">'TSheet'!$J$3</definedName>
    <definedName name="NET_TARIFA">'TSheet'!$A$60:$J$60</definedName>
    <definedName name="OR_REFRESH_DATE" localSheetId="5">'Титульный'!$F$12</definedName>
    <definedName name="ORG_REESTR_TEMP_LIST">'OrgReestrTemp'!$A$2:$E$23</definedName>
    <definedName name="PAddress">'Титульный'!$F$33</definedName>
    <definedName name="Paper">'TSheet'!$M$2</definedName>
    <definedName name="PCOMPANY" localSheetId="0">'TSheet'!$C$6</definedName>
    <definedName name="Period_name_0">'TSheet'!$G$3</definedName>
    <definedName name="PF">'Титульный'!$F$18</definedName>
    <definedName name="PLANFACT">'TSheet'!$G$2:$G$3</definedName>
    <definedName name="PPERIOD" localSheetId="0">'TSheet'!$C$7</definedName>
    <definedName name="PPERIOD2">'TSheet'!$C$8</definedName>
    <definedName name="PPF" localSheetId="0">'TSheet'!$C$9</definedName>
    <definedName name="PSPHERE" localSheetId="0">'TSheet'!$C$5</definedName>
    <definedName name="PUBL">'TSheet'!$L$2:$L$3</definedName>
    <definedName name="SCOPE_LOAD_5" localSheetId="6">'Ф-3.1'!$E$11:$J$20</definedName>
    <definedName name="SCOPE_LOAD_5" localSheetId="8">'Ф-3.3'!$E$11:$H$19</definedName>
    <definedName name="SCOPE_LOAD_5">'Ф-3.4'!$E$12:$H$18</definedName>
    <definedName name="ShChkRng">'TSheet'!$I$2:$I$15</definedName>
    <definedName name="T_PUBL">'Титульный'!$F$26</definedName>
    <definedName name="T_RNG_1">'Титульный'!$F$27</definedName>
    <definedName name="T_RNG_2">'Титульный'!$F$28</definedName>
    <definedName name="T_RNG_3">'Титульный'!$F$29</definedName>
    <definedName name="TARIF">'TSheet'!$V$2:$V$3</definedName>
    <definedName name="UAddress">'Титульный'!$F$32</definedName>
    <definedName name="VERSION">'TSheet'!$C$4</definedName>
    <definedName name="YEAR_PERIOD">'Титульный'!$F$23</definedName>
    <definedName name="Вид_деят">'TSheet'!$K$2:$K$3</definedName>
    <definedName name="Год" localSheetId="5">'TSheet'!$E$2:$E$10</definedName>
    <definedName name="Квартал">'TSheet'!$O$2:$O$5</definedName>
    <definedName name="Месяц">'TSheet'!$F$2:$F$13</definedName>
    <definedName name="_xlnm.Print_Area" localSheetId="4">'Инструкция'!$D$4:$H$33</definedName>
    <definedName name="_xlnm.Print_Area" localSheetId="12">'Ссылки на публикации'!$D$4:$J$26</definedName>
    <definedName name="_xlnm.Print_Area" localSheetId="5">'Титульный'!$D$4:$H$44</definedName>
    <definedName name="_xlnm.Print_Area" localSheetId="6">'Ф-3.1'!$D$4:$K$33</definedName>
    <definedName name="_xlnm.Print_Area" localSheetId="11">'Ф-3.10'!$D$4:$H$17</definedName>
    <definedName name="_xlnm.Print_Area" localSheetId="7">'Ф-3.2'!$D$4:$I$26</definedName>
    <definedName name="_xlnm.Print_Area" localSheetId="8">'Ф-3.3'!$D$4:$I$23</definedName>
    <definedName name="_xlnm.Print_Area" localSheetId="9">'Ф-3.4'!$D$4:$I$22</definedName>
    <definedName name="_xlnm.Print_Area" localSheetId="10">'Ф-3.9'!$D$4:$G$15</definedName>
  </definedNames>
  <calcPr fullCalcOnLoad="1"/>
</workbook>
</file>

<file path=xl/comments10.xml><?xml version="1.0" encoding="utf-8"?>
<comments xmlns="http://schemas.openxmlformats.org/spreadsheetml/2006/main">
  <authors>
    <author>aguart</author>
  </authors>
  <commentList>
    <comment ref="G13" authorId="0">
      <text>
        <r>
          <rPr>
            <b/>
            <sz val="8"/>
            <rFont val="Tahoma"/>
            <family val="2"/>
          </rPr>
          <t>Дата решения об утверждении тарифа на подключение к централизованной системе горячего водоснабжения.</t>
        </r>
      </text>
    </comment>
    <comment ref="G14" authorId="0">
      <text>
        <r>
          <rPr>
            <b/>
            <sz val="8"/>
            <rFont val="Tahoma"/>
            <family val="2"/>
          </rPr>
          <t>Номер решения об утверждении тарифа на подключение к централизованной системе горячего водоснабжения.</t>
        </r>
      </text>
    </comment>
  </commentList>
</comments>
</file>

<file path=xl/comments7.xml><?xml version="1.0" encoding="utf-8"?>
<comments xmlns="http://schemas.openxmlformats.org/spreadsheetml/2006/main">
  <authors>
    <author>aguart</author>
  </authors>
  <commentList>
    <comment ref="G13" authorId="0">
      <text>
        <r>
          <rPr>
            <b/>
            <sz val="8"/>
            <rFont val="Tahoma"/>
            <family val="2"/>
          </rPr>
          <t xml:space="preserve">Основной государственный регистрационный номер.
</t>
        </r>
      </text>
    </comment>
    <comment ref="G14" authorId="0">
      <text>
        <r>
          <rPr>
            <b/>
            <sz val="8"/>
            <rFont val="Tahoma"/>
            <family val="2"/>
          </rPr>
          <t>Дата присвоения основного государственного регистрационного номера.</t>
        </r>
      </text>
    </comment>
    <comment ref="G15" authorId="0">
      <text>
        <r>
          <rPr>
            <b/>
            <sz val="8"/>
            <rFont val="Tahoma"/>
            <family val="2"/>
          </rPr>
          <t>Наименование органа, принявшего решение о регистрации, в соответствии со свидетельством о государственной регистрации в качестве юридического лица.</t>
        </r>
      </text>
    </comment>
  </commentList>
</comments>
</file>

<file path=xl/comments8.xml><?xml version="1.0" encoding="utf-8"?>
<comments xmlns="http://schemas.openxmlformats.org/spreadsheetml/2006/main">
  <authors>
    <author>aguart</author>
  </authors>
  <commentList>
    <comment ref="G14" authorId="0">
      <text>
        <r>
          <rPr>
            <b/>
            <sz val="8"/>
            <rFont val="Tahoma"/>
            <family val="2"/>
          </rPr>
          <t>Дата решения об утверждении тарифа на подключение к централизованной системе водоотведения.</t>
        </r>
      </text>
    </comment>
    <comment ref="G15" authorId="0">
      <text>
        <r>
          <rPr>
            <b/>
            <sz val="8"/>
            <rFont val="Tahoma"/>
            <family val="2"/>
          </rPr>
          <t>Номер решения об утверждении тарифа на подключение к централизованной системе водоотведения.</t>
        </r>
      </text>
    </comment>
  </commentList>
</comments>
</file>

<file path=xl/comments9.xml><?xml version="1.0" encoding="utf-8"?>
<comments xmlns="http://schemas.openxmlformats.org/spreadsheetml/2006/main">
  <authors>
    <author>aguart</author>
  </authors>
  <commentList>
    <comment ref="G11" authorId="0">
      <text>
        <r>
          <rPr>
            <b/>
            <sz val="8"/>
            <rFont val="Tahoma"/>
            <family val="2"/>
          </rPr>
          <t>Дата решения об утверждении тарифа на подключение к централизованной системе горячего водоснабжения.</t>
        </r>
      </text>
    </comment>
    <comment ref="G12" authorId="0">
      <text>
        <r>
          <rPr>
            <b/>
            <sz val="8"/>
            <rFont val="Tahoma"/>
            <family val="2"/>
          </rPr>
          <t>Номер решения об утверждении тарифа на подключение к централизованной системе горячего водоснабжения.</t>
        </r>
      </text>
    </comment>
  </commentList>
</comments>
</file>

<file path=xl/sharedStrings.xml><?xml version="1.0" encoding="utf-8"?>
<sst xmlns="http://schemas.openxmlformats.org/spreadsheetml/2006/main" count="611" uniqueCount="435">
  <si>
    <t>FORMCODE</t>
  </si>
  <si>
    <t>VERSION</t>
  </si>
  <si>
    <t>ЛИСТ</t>
  </si>
  <si>
    <t>Наименование организации</t>
  </si>
  <si>
    <t>ИНН</t>
  </si>
  <si>
    <t>КПП</t>
  </si>
  <si>
    <t>Год</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</si>
  <si>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</si>
  <si>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</si>
  <si>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</si>
  <si>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</si>
  <si>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</si>
  <si>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</si>
  <si>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</si>
  <si>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</si>
  <si>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</si>
  <si>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</si>
  <si>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</si>
  <si>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</si>
  <si>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</si>
  <si>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Проверка</t>
  </si>
  <si>
    <t>Результаты проверки</t>
  </si>
  <si>
    <t>Адрес</t>
  </si>
  <si>
    <t>Описание ошибки</t>
  </si>
  <si>
    <t>Статус</t>
  </si>
  <si>
    <t>Тип отчетности</t>
  </si>
  <si>
    <t>FORMNAME</t>
  </si>
  <si>
    <t>COMPANY</t>
  </si>
  <si>
    <t>PERIOD</t>
  </si>
  <si>
    <t>PF</t>
  </si>
  <si>
    <t>PERIOD2</t>
  </si>
  <si>
    <t>ОАО "Морской порт Санкт-Петербург"</t>
  </si>
  <si>
    <t>7805025346</t>
  </si>
  <si>
    <t>783450001</t>
  </si>
  <si>
    <t>781101001</t>
  </si>
  <si>
    <t>7703591134</t>
  </si>
  <si>
    <t>781943001</t>
  </si>
  <si>
    <t>7811039386</t>
  </si>
  <si>
    <t>997850001</t>
  </si>
  <si>
    <t>780201001</t>
  </si>
  <si>
    <t>781001001</t>
  </si>
  <si>
    <t>780501001</t>
  </si>
  <si>
    <t>ООО "Воздушные ворота северной столицы"</t>
  </si>
  <si>
    <t>7703590927</t>
  </si>
  <si>
    <t>782001001</t>
  </si>
  <si>
    <t>781301001</t>
  </si>
  <si>
    <t>ООО "Фирма "РОСС"</t>
  </si>
  <si>
    <t>7813114617</t>
  </si>
  <si>
    <t>780401001</t>
  </si>
  <si>
    <t>ЗАО "АТЭК"</t>
  </si>
  <si>
    <t>7826135558</t>
  </si>
  <si>
    <t>ЗАО "КировТЭК"</t>
  </si>
  <si>
    <t>ОАО "Аэропорт "Пулково"</t>
  </si>
  <si>
    <t>ОАО "Водтрансприбор"</t>
  </si>
  <si>
    <t>ООО "Эксплуатационная компания "Арго-Сервис"</t>
  </si>
  <si>
    <t>ИНСТРУКЦИЯ ПО ЗАПОЛНЕНИЮ ШАБЛОНА</t>
  </si>
  <si>
    <t>FORMID</t>
  </si>
  <si>
    <t>ГУП "Водоканал Санкт-Петербурга"</t>
  </si>
  <si>
    <t>7830000426</t>
  </si>
  <si>
    <t>7810091320</t>
  </si>
  <si>
    <t>7814010307</t>
  </si>
  <si>
    <t>7811375691</t>
  </si>
  <si>
    <t>7805060502</t>
  </si>
  <si>
    <t>784301001</t>
  </si>
  <si>
    <t>7843300280</t>
  </si>
  <si>
    <t>781601001</t>
  </si>
  <si>
    <t>7804002321</t>
  </si>
  <si>
    <t>781701001</t>
  </si>
  <si>
    <t>Услуги по передаче электрической энергии, Услуги по передаче тепловой энергии, Производство тепловой энергии</t>
  </si>
  <si>
    <t>7708503727</t>
  </si>
  <si>
    <t>Услуги по передаче электрической энергии</t>
  </si>
  <si>
    <t>ЗАО "Колпинская сетевая компания"</t>
  </si>
  <si>
    <t>ЗАО "Царскосельская энергетическая компания"</t>
  </si>
  <si>
    <t>ОАО "Оборонэнерго" филиал "Северо-Западный"</t>
  </si>
  <si>
    <t>ОАО "Оборонэнергосбыт" филиал "Северо-Западный"</t>
  </si>
  <si>
    <t>Сбыт электрической энергии (мощности)</t>
  </si>
  <si>
    <t>ОАО "Объединенная энергетическая компания"</t>
  </si>
  <si>
    <t>ОАО "Петербургская сбытовая компания"</t>
  </si>
  <si>
    <t>ОАО "Петродворцовая электросеть"</t>
  </si>
  <si>
    <t>ОАО "РЖД" (Октябрьская дирекция по энергообеспечению – СП "Трансэнерго" - филиала ОАО "РЖД")</t>
  </si>
  <si>
    <t>ОАО "Санкт-Петербургские электрические сети"</t>
  </si>
  <si>
    <t>ООО "Ижорская энергетическая компания"</t>
  </si>
  <si>
    <t>ООО "Производственное объединение "Пекар"</t>
  </si>
  <si>
    <t>ООО "Сетевое предприятие "Росэнерго"</t>
  </si>
  <si>
    <t>ООО "Славянская энергосетевая компания"</t>
  </si>
  <si>
    <t>СПб ГУП "Ленсвет"</t>
  </si>
  <si>
    <t>СПб ГУП "Петербургский метрополитен"</t>
  </si>
  <si>
    <t>ЗАО "Лентеплоснаб"</t>
  </si>
  <si>
    <t>ООО "Энергосбытовая компания "ЭНЕРГОСБЕРЕЖЕНИЕ"</t>
  </si>
  <si>
    <t>Месяц</t>
  </si>
  <si>
    <t>Январь</t>
  </si>
  <si>
    <t>Февраль</t>
  </si>
  <si>
    <t>Март</t>
  </si>
  <si>
    <t>Апрель</t>
  </si>
  <si>
    <t>Май</t>
  </si>
  <si>
    <t>Июнь</t>
  </si>
  <si>
    <t>Июль</t>
  </si>
  <si>
    <t>Август</t>
  </si>
  <si>
    <t>Сентябрь</t>
  </si>
  <si>
    <t>Октябрь</t>
  </si>
  <si>
    <t>Ноябрь</t>
  </si>
  <si>
    <t>Декабрь</t>
  </si>
  <si>
    <t>ЗАО "Энергосбытовая компания Кировского завода"</t>
  </si>
  <si>
    <t>785050001</t>
  </si>
  <si>
    <t>План</t>
  </si>
  <si>
    <t>Факт</t>
  </si>
  <si>
    <t>7817309180</t>
  </si>
  <si>
    <t>7820015416</t>
  </si>
  <si>
    <t>7704726225</t>
  </si>
  <si>
    <t>784143001</t>
  </si>
  <si>
    <t>7704731218</t>
  </si>
  <si>
    <t>780543001</t>
  </si>
  <si>
    <t>7810258843</t>
  </si>
  <si>
    <t>7841322249</t>
  </si>
  <si>
    <t>7819001031</t>
  </si>
  <si>
    <t>783845004</t>
  </si>
  <si>
    <t>7826074344</t>
  </si>
  <si>
    <t>7817302964</t>
  </si>
  <si>
    <t>7801374265</t>
  </si>
  <si>
    <t>7802456200</t>
  </si>
  <si>
    <t>7838359464</t>
  </si>
  <si>
    <t>7830000137</t>
  </si>
  <si>
    <t>783801001</t>
  </si>
  <si>
    <t>7830000970</t>
  </si>
  <si>
    <t>7816127357</t>
  </si>
  <si>
    <t>1003100252</t>
  </si>
  <si>
    <t>100301001</t>
  </si>
  <si>
    <t>7805465749</t>
  </si>
  <si>
    <t>Услуги по передаче тепловой энергии, Услуги по передаче электрической энергии, Производство тепловой энергии</t>
  </si>
  <si>
    <t>ОАО «Московское городское энергосбытовое предприятие»</t>
  </si>
  <si>
    <t>7743628060</t>
  </si>
  <si>
    <t>774301001</t>
  </si>
  <si>
    <t>ОАО "Пивоваренная компания "Балтика"</t>
  </si>
  <si>
    <t>7830001405</t>
  </si>
  <si>
    <t>Услуги по передаче электрической энергии, Услуги по очистке сточных вод, Услуги по водоотведению, Услуги по холодному водоснабжению, Услуги по передаче тепловой энергии, Производство тепловой энергии</t>
  </si>
  <si>
    <t>Производство тепловой энергии, Услуги по передаче электрической энергии, Услуги по передаче тепловой энергии</t>
  </si>
  <si>
    <t>ОАО "РЖД" (Октябрьская дирекция по тепловодоснабжению - СП Центральной дирекции по тепловодоснабжению - филиала ОАО "РЖД")</t>
  </si>
  <si>
    <t>780445015</t>
  </si>
  <si>
    <t>TSheet</t>
  </si>
  <si>
    <t>SheetOrgReestr</t>
  </si>
  <si>
    <t>RSheet</t>
  </si>
  <si>
    <t>OrgReestrTemp</t>
  </si>
  <si>
    <t>Инструкция</t>
  </si>
  <si>
    <t>Видимость</t>
  </si>
  <si>
    <t>Титульный</t>
  </si>
  <si>
    <t>ПФ</t>
  </si>
  <si>
    <t>INN</t>
  </si>
  <si>
    <t>KPP</t>
  </si>
  <si>
    <t>YEAR_PERIOD</t>
  </si>
  <si>
    <t>EXE_FIO</t>
  </si>
  <si>
    <t>EXE_POST</t>
  </si>
  <si>
    <t>EXE_EMAIL</t>
  </si>
  <si>
    <t>EXE_PHONE</t>
  </si>
  <si>
    <t>B_FIO</t>
  </si>
  <si>
    <t>B_POST</t>
  </si>
  <si>
    <t>Наименование</t>
  </si>
  <si>
    <t>Исполнитель. ФИО</t>
  </si>
  <si>
    <t>Исполнитель. Должность</t>
  </si>
  <si>
    <t>Исполнитель. E-mail</t>
  </si>
  <si>
    <t>Исполнитель. Номер телефона</t>
  </si>
  <si>
    <t>Руководитель.ФИО</t>
  </si>
  <si>
    <t>Руководитель.Должность</t>
  </si>
  <si>
    <t>Юридический адрес</t>
  </si>
  <si>
    <t>Почтовый адрес</t>
  </si>
  <si>
    <t>UAddress</t>
  </si>
  <si>
    <t>PAddress</t>
  </si>
  <si>
    <t>Лист</t>
  </si>
  <si>
    <t>Диапазон</t>
  </si>
  <si>
    <t>EndDataRow</t>
  </si>
  <si>
    <t>BeginDataRow</t>
  </si>
  <si>
    <t>Добавить</t>
  </si>
  <si>
    <t xml:space="preserve">*  </t>
  </si>
  <si>
    <t>1.</t>
  </si>
  <si>
    <t>2.</t>
  </si>
  <si>
    <t>3.</t>
  </si>
  <si>
    <t>4.</t>
  </si>
  <si>
    <t xml:space="preserve">Шаблон Санкт-Петербургского регионального сегмента ЕИАС ФСТ России </t>
  </si>
  <si>
    <t>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(тарифов) на очередной расчетный период регулирования</t>
  </si>
  <si>
    <t>Комитет по тарифам Санкт-Петербурга</t>
  </si>
  <si>
    <t>Ссылки на публикации</t>
  </si>
  <si>
    <t>Наименование источника</t>
  </si>
  <si>
    <t>Дата размещения информации</t>
  </si>
  <si>
    <t>Номер печатного издания</t>
  </si>
  <si>
    <t>Дата печатного издания</t>
  </si>
  <si>
    <t>Адрес сайта в сети Интернет</t>
  </si>
  <si>
    <t>Признаки</t>
  </si>
  <si>
    <t>Публикация</t>
  </si>
  <si>
    <t>На официальном сайте организации</t>
  </si>
  <si>
    <t>На сайте регулирующего органа</t>
  </si>
  <si>
    <t>PUBL</t>
  </si>
  <si>
    <t>Размещение в сети Интернет:</t>
  </si>
  <si>
    <t>Реквизиты источника</t>
  </si>
  <si>
    <t>Добавить источник публикации</t>
  </si>
  <si>
    <t>F17</t>
  </si>
  <si>
    <t>G17</t>
  </si>
  <si>
    <t>H17</t>
  </si>
  <si>
    <t>Удалить</t>
  </si>
  <si>
    <t>Paper</t>
  </si>
  <si>
    <t>Сайт Комитета по тарифам Санкт-Петербурга</t>
  </si>
  <si>
    <t>Период в заголовке</t>
  </si>
  <si>
    <t>М</t>
  </si>
  <si>
    <t>Д</t>
  </si>
  <si>
    <t>Общая информация. Данные об установленном тарифе на год.</t>
  </si>
  <si>
    <t>VS_VO</t>
  </si>
  <si>
    <t>Вид регулируемой деятельности</t>
  </si>
  <si>
    <t>ЗАО "Агентство "Шушары"</t>
  </si>
  <si>
    <t>7820016970</t>
  </si>
  <si>
    <t>ЗАО "ВКХ "ВодКомХоз"</t>
  </si>
  <si>
    <t>7817319693</t>
  </si>
  <si>
    <t>Услуги по водоотведению, Услуги по очистке сточных вод, Услуги по холодному водоснабжению</t>
  </si>
  <si>
    <t>ЗАО "ГСР Водоканал"</t>
  </si>
  <si>
    <t>7817309159</t>
  </si>
  <si>
    <t>Услуги по очистке сточных вод, Услуги по водоотведению, Услуги по холодному водоснабжению</t>
  </si>
  <si>
    <t>7702707386</t>
  </si>
  <si>
    <t>781343001</t>
  </si>
  <si>
    <t>ООО "ЭКОЛ"</t>
  </si>
  <si>
    <t>7801160351</t>
  </si>
  <si>
    <t>ЗАО "ЭКОПРОМ"</t>
  </si>
  <si>
    <t>7816035716</t>
  </si>
  <si>
    <t>Услуги по очистке сточных вод, Услуги по водоотведению</t>
  </si>
  <si>
    <t>Информация об условиях, на которых осуществляется поставка регулируемых товаров и (или) оказание регулируемых услуг</t>
  </si>
  <si>
    <t>с</t>
  </si>
  <si>
    <t>по</t>
  </si>
  <si>
    <t>5.</t>
  </si>
  <si>
    <t>Добавить информацию о тарифе</t>
  </si>
  <si>
    <t>Фирменное наименование юридического лица (согласно уставу регулируемой организации)</t>
  </si>
  <si>
    <t>Фамилия, имя и отчество руководителя регулируемой организации</t>
  </si>
  <si>
    <t>Основной государственный регистрационный номер, дата его присвоения и наименование органа, принявшего решение о регистрации, в соответствии со свидетельством о государственной регистрации в качестве юридического лица</t>
  </si>
  <si>
    <t>Почтовый адрес регулируемой организации</t>
  </si>
  <si>
    <t>Адрес фактического местонахождения органов управления регулируемой организации</t>
  </si>
  <si>
    <t xml:space="preserve">Контактные телефоны </t>
  </si>
  <si>
    <t>Официальный сайт регулируемой организации в сети “Интернет”</t>
  </si>
  <si>
    <t>Адрес электронной почты регулируемой организации</t>
  </si>
  <si>
    <t>Режим работы регулируемой организации (абонентских отделов, сбытовых подразделений), в том числе часы работы диспетчерских служб</t>
  </si>
  <si>
    <t xml:space="preserve">Режим работы регулируемой организации </t>
  </si>
  <si>
    <t>Часы работы диспетчерских служб</t>
  </si>
  <si>
    <t>пн.</t>
  </si>
  <si>
    <t>вт.</t>
  </si>
  <si>
    <t>ср.</t>
  </si>
  <si>
    <t>чт.</t>
  </si>
  <si>
    <t>пт.</t>
  </si>
  <si>
    <t>сб.</t>
  </si>
  <si>
    <t>вс.</t>
  </si>
  <si>
    <t>6.</t>
  </si>
  <si>
    <t>7.</t>
  </si>
  <si>
    <t>8.</t>
  </si>
  <si>
    <t>9.</t>
  </si>
  <si>
    <t>10.</t>
  </si>
  <si>
    <t>11.</t>
  </si>
  <si>
    <t>12.</t>
  </si>
  <si>
    <t>Общая информация о регулируемой организации</t>
  </si>
  <si>
    <t>VO.OPENINFO.TARIF.4.178</t>
  </si>
  <si>
    <t>13.</t>
  </si>
  <si>
    <t>Протяженность канализационных сетей (в однотрубном исчислении) (километров)</t>
  </si>
  <si>
    <t>Количество насосных станций (штук)</t>
  </si>
  <si>
    <t>Количество очистных сооружений (штук)</t>
  </si>
  <si>
    <t>Реквизиты (дата, номер) решения об утверждении тарифа на водоотведение</t>
  </si>
  <si>
    <t>Величина установленного тарифа на водоотведение</t>
  </si>
  <si>
    <t>Срок действия установленного тарифа на водоотведение</t>
  </si>
  <si>
    <t>Источник официального опубликования решения об установлении тарифа на водоотведение</t>
  </si>
  <si>
    <t>Ф-3.2</t>
  </si>
  <si>
    <t>Ф-3.1</t>
  </si>
  <si>
    <t>Ф-3.3</t>
  </si>
  <si>
    <t>Реквизиты (дата, номер) решения об утверждении тарифа на транспортировку сточных вод</t>
  </si>
  <si>
    <t>Величина установленного тарифа на транспортировку сточных вод</t>
  </si>
  <si>
    <t>Срок действия установленного тарифа на транспортировку сточных вод</t>
  </si>
  <si>
    <t>Источник официального опубликования решения об установлении тарифа на транспортировку сточных вод</t>
  </si>
  <si>
    <t>Ф-3.4</t>
  </si>
  <si>
    <t>Наименование органа регулирования, принявшего решение об утверждении тарифа на подключение к централизованной системе водоотведения</t>
  </si>
  <si>
    <t>Реквизиты (дата, номер) решения об утверждении тарифа на подключение к централизованной системе водоотведения</t>
  </si>
  <si>
    <t>Величина установленного тарифа на подключение к централизованной системе водоотведения</t>
  </si>
  <si>
    <t>Срок действия установленного тарифа на подключение к централизованной системе водоотведения</t>
  </si>
  <si>
    <t>Источник официального опубликования решения об утверждении тарифа на подключение к централизованной системе водоотведения</t>
  </si>
  <si>
    <t>Ф-3.9</t>
  </si>
  <si>
    <t>Ф-3.10</t>
  </si>
  <si>
    <t>Информация о порядке выполнения технологических, технических и других мероприятий, связанных с подключением к централизованной системе водоотведения</t>
  </si>
  <si>
    <t>Форма заявки о подключении к централизованной системе водоотведения</t>
  </si>
  <si>
    <t>Перечень документов, представляемых одновременно с заявкой о подключении к централизованной системе водоотведения</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</si>
  <si>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о подключении к централизованной системе водоотведения, принятии решения и уведомлении о принятом решении</t>
  </si>
  <si>
    <t>Телефоны и адреса службы, ответственной за прием и обработку заявок о подключении к централизованной системе водоотведения</t>
  </si>
  <si>
    <t>Сведения об условиях публичных договоров поставок регулируемых товаров, оказания регулируемых услуг, в том числе договоров о подключении к централизованной системе водоотведения</t>
  </si>
  <si>
    <t>Добавить группы потребителей</t>
  </si>
  <si>
    <t>Водоотведение</t>
  </si>
  <si>
    <t>Водоотведение и транспортировка сточных вод</t>
  </si>
  <si>
    <t>Информация о тарифе на водоотведение</t>
  </si>
  <si>
    <t>Информация о тарифах на транспортировку сточных вод</t>
  </si>
  <si>
    <t>Информация о тарифах на подключение к централизованной системе водоотведения</t>
  </si>
  <si>
    <t>Вид регулируемой деятельности (установленные тарифы)</t>
  </si>
  <si>
    <t>Да</t>
  </si>
  <si>
    <t>Тариф</t>
  </si>
  <si>
    <t>Нет</t>
  </si>
  <si>
    <t>Вид регулируемой деятельности (установленные тарифы</t>
  </si>
  <si>
    <t>T_PUBL</t>
  </si>
  <si>
    <t>T_RNG_1</t>
  </si>
  <si>
    <t>T_RNG_2</t>
  </si>
  <si>
    <t>T_RNG_3</t>
  </si>
  <si>
    <t>Тариф на водоотведение</t>
  </si>
  <si>
    <t>Тариф на транспортировку сточных вод</t>
  </si>
  <si>
    <t>Тариф на подключение к централизованной системе водоотведения</t>
  </si>
  <si>
    <t>Период регулирования</t>
  </si>
  <si>
    <t>Журнал "Вестник Комитета по тарифам Санкт-Петербурга"</t>
  </si>
  <si>
    <t>F13</t>
  </si>
  <si>
    <t>Сведения об условиях публичных договоров</t>
  </si>
  <si>
    <t>KIND_ACTIVITY</t>
  </si>
  <si>
    <t>end</t>
  </si>
  <si>
    <t>Тариф на водоотведение не установлен</t>
  </si>
  <si>
    <t>Наименование органа регулирования, принявшего решение об утверждении тарифа на водоотведение</t>
  </si>
  <si>
    <t>Версия 1.2</t>
  </si>
  <si>
    <t>АНО "СПб РС ЕИАС"</t>
  </si>
  <si>
    <t>7839018298</t>
  </si>
  <si>
    <t>783901001</t>
  </si>
  <si>
    <t>Услуги по холодному водоснабжению</t>
  </si>
  <si>
    <t>ГБОУ "Балтийский берег"</t>
  </si>
  <si>
    <t>7825465497</t>
  </si>
  <si>
    <t>784201001</t>
  </si>
  <si>
    <t>Услуги по водоотведению, Услуги по очистке сточных вод</t>
  </si>
  <si>
    <t>7830002575</t>
  </si>
  <si>
    <t>ЗАО "ДОЗ №1"</t>
  </si>
  <si>
    <t>7816061829</t>
  </si>
  <si>
    <t>ОАО "Водотеплоснаб"</t>
  </si>
  <si>
    <t>4703083505</t>
  </si>
  <si>
    <t>470301001</t>
  </si>
  <si>
    <t>7714783092</t>
  </si>
  <si>
    <t>783943001</t>
  </si>
  <si>
    <t>ООО "Зеленый дом"</t>
  </si>
  <si>
    <t>7804099257</t>
  </si>
  <si>
    <t>Услуги по передаче тепловой энергии, Производство тепловой энергии, Реализация теплоносителя, Услуги по горячему водоснабжению</t>
  </si>
  <si>
    <t>ООО "Петербургтеплоэнерго"</t>
  </si>
  <si>
    <t>7838024362</t>
  </si>
  <si>
    <t>ООО "СК-СИГМА"</t>
  </si>
  <si>
    <t>7801583967</t>
  </si>
  <si>
    <t>780101001</t>
  </si>
  <si>
    <t>ООО "Софийский бульвар"</t>
  </si>
  <si>
    <t>7813479657</t>
  </si>
  <si>
    <t>ООО "Степан Разин Девелопмент"</t>
  </si>
  <si>
    <t>7805614870</t>
  </si>
  <si>
    <t>ООО "ТеплоЭнергоВент"</t>
  </si>
  <si>
    <t>7806438628</t>
  </si>
  <si>
    <t>780601001</t>
  </si>
  <si>
    <t>Услуги по горячему водоснабжению, Услуги по передаче тепловой энергии, Производство тепловой энергии, Реализация теплоносителя</t>
  </si>
  <si>
    <t>ООО "Технопарк №1"</t>
  </si>
  <si>
    <t>7841014910</t>
  </si>
  <si>
    <t>784101001</t>
  </si>
  <si>
    <t>ООО "Энергоснаб - Красные Зори"</t>
  </si>
  <si>
    <t>7819025321</t>
  </si>
  <si>
    <t>781901001</t>
  </si>
  <si>
    <t>СПб ГБСУСО "Психоневрологический интернат №6"</t>
  </si>
  <si>
    <t>7827661874</t>
  </si>
  <si>
    <t>ФГБОУ ВПО "СПбГПУ"</t>
  </si>
  <si>
    <t>7804040077</t>
  </si>
  <si>
    <t>4705029366</t>
  </si>
  <si>
    <t>470501001</t>
  </si>
  <si>
    <t>http://gov.spb.ru/gov/otrasl/energ_kom/</t>
  </si>
  <si>
    <t>АО "Главное управление жилищно-коммунального хозяйства"</t>
  </si>
  <si>
    <t>5116000922</t>
  </si>
  <si>
    <t>511601001</t>
  </si>
  <si>
    <t>Услуги по передаче тепловой энергии, Производство тепловой энергии, Услуги по очистке сточных вод, Услуги по водоотведению, Услуги по горячему водоснабжению, Услуги по холодному водоснабжению</t>
  </si>
  <si>
    <t>АО "Гостиница "Туррис"</t>
  </si>
  <si>
    <t>Производство тепловой энергии, Услуги по горячему водоснабжению, Реализация теплоносителя, Услуги по передаче тепловой энергии</t>
  </si>
  <si>
    <t>АО "Интер РАО - Электрогенерация" (филиал "Северо-Западная ТЭЦ")</t>
  </si>
  <si>
    <t>7704784450</t>
  </si>
  <si>
    <t>781443001</t>
  </si>
  <si>
    <t>Производство тепловой энергии, Реализация теплоносителя, Производство электрической и тепловой энергии в режиме комбинированной выработки, Услуги по очистке сточных вод, Услуги по водоотведению, Услуги по транспортированию стоков</t>
  </si>
  <si>
    <t>АО "ЛОМО"</t>
  </si>
  <si>
    <t>Производство тепловой энергии, Услуги по передаче тепловой энергии, Услуги по передаче электрической энергии, Реализация теплоносителя, Услуги по горячему водоснабжению, Услуги по холодному водоснабжению, Услуги по очистке сточных вод, Услуги по водоотведению</t>
  </si>
  <si>
    <t>АО "Особые Экономические Зоны"</t>
  </si>
  <si>
    <t>Услуги по водоотведению, Производство тепловой энергии, Услуги по передаче электрической энергии, Услуги по очистке сточных вод, Услуги по передаче тепловой энергии, Услуги по холодному водоснабжению</t>
  </si>
  <si>
    <t>АО "Пролетарский завод"</t>
  </si>
  <si>
    <t>Услуги по горячему водоснабжению, Услуги по холодному водоснабжению, Услуги по передаче тепловой энергии, Производство тепловой энергии, Реализация теплоносителя</t>
  </si>
  <si>
    <t>АО "РЭУ" филиал "Санкт-Петербургский"</t>
  </si>
  <si>
    <t>Услуги по передаче тепловой энергии, Реализация теплоносителя, Услуги по горячему водоснабжению, Производство тепловой энергии</t>
  </si>
  <si>
    <t>АО "Славянка"</t>
  </si>
  <si>
    <t>Услуги по холодному водоснабжению, Услуги по водоотведению, Услуги по очистке сточных вод</t>
  </si>
  <si>
    <t>Услуги по водоотведению, Реализация теплоносителя, Услуги по холодному водоснабжению, Услуги по очистке сточных вод, Производство тепловой энергии, Услуги по передаче тепловой энергии</t>
  </si>
  <si>
    <t>Услуги по передаче тепловой энергии, Услуги по водоотведению, Производство тепловой энергии, Услуги по очистке сточных вод, Услуги по холодному водоснабжению</t>
  </si>
  <si>
    <t>Производство тепловой энергии, Услуги по передаче электрической энергии, Услуги по холодному водоснабжению, Услуги по водоотведению, Услуги по очистке сточных вод, Услуги по передаче тепловой энергии</t>
  </si>
  <si>
    <t>ЗАО "Пансионат "Балтиец"</t>
  </si>
  <si>
    <t>7805093610</t>
  </si>
  <si>
    <t>Услуги по очистке сточных вод, Услуги по водоотведению, Производство тепловой энергии, Услуги по передаче тепловой энергии, Услуги по холодному водоснабжению</t>
  </si>
  <si>
    <t>НАО "СВЕЗА Усть-Ижора"</t>
  </si>
  <si>
    <t>7817015769</t>
  </si>
  <si>
    <t>Производство тепловой энергии, Услуги по передаче тепловой энергии, Реализация теплоносителя, Услуги по горячему водоснабжению</t>
  </si>
  <si>
    <t>НАО "Энергетический Альянс"</t>
  </si>
  <si>
    <t>Услуги по передаче тепловой энергии, Услуги по очистке сточных вод, Услуги по водоотведению, Производство тепловой энергии, Услуги по транспортированию стоков, Услуги по холодному водоснабжению</t>
  </si>
  <si>
    <t>Услуги по очистке сточных вод, Услуги по передаче электрической энергии, Реализация теплоносителя, Услуги по передаче тепловой энергии, Услуги по холодному водоснабжению, Производство тепловой энергии, Услуги по водоотведению</t>
  </si>
  <si>
    <t>781401001</t>
  </si>
  <si>
    <t>Услуги по передаче тепловой энергии, Услуги по очистке сточных вод, Производство тепловой энергии, Услуги по водоотведению, Услуги по холодному водоснабжению</t>
  </si>
  <si>
    <t>Услуги по водоотведению, Услуги по передаче тепловой энергии, Реализация теплоносителя, Услуги по холодному водоснабжению, Производство тепловой энергии, Услуги по передаче электрической энергии, Услуги по очистке сточных вод, Речной порт</t>
  </si>
  <si>
    <t>Услуги по холодному водоснабжению, Реализация теплоносителя, Услуги по водоотведению, Услуги по очистке сточных вод, Производство тепловой энергии, Услуги по передаче тепловой энергии</t>
  </si>
  <si>
    <t>ОАО "РЖД" (Октябрьская железная дорога - филиал ОАО "РЖД")</t>
  </si>
  <si>
    <t>783402001</t>
  </si>
  <si>
    <t>ОАО СЗ "Северная верфь"</t>
  </si>
  <si>
    <t>7805034277</t>
  </si>
  <si>
    <t>Услуги по холодному водоснабжению, Услуги по очистке сточных вод, Услуги по водоотведению, Производство тепловой энергии, Услуги по передаче тепловой энергии</t>
  </si>
  <si>
    <t>Реализация теплоносителя, Производство тепловой энергии, Услуги по очистке сточных вод, Услуги по передаче тепловой энергии, Услуги по водоотведению, Услуги по холодному водоснабжению, Услуги по передаче электрической энергии, Аэропорт</t>
  </si>
  <si>
    <t>Реализация теплоносителя, Производство тепловой энергии, Услуги по передаче тепловой энергии, Услуги по горячему водоснабжению</t>
  </si>
  <si>
    <t>Услуги по передаче тепловой энергии, Услуги по горячему водоснабжению, Реализация теплоносителя, Передача тепловой энергии других ЭСО, Производство тепловой энергии</t>
  </si>
  <si>
    <t>Реализация теплоносителя, Услуги по очистке сточных вод, Услуги по холодному водоснабжению, Услуги по передаче тепловой энергии, Услуги по горячему водоснабжению, Производство тепловой энергии, Услуги по водоотведению</t>
  </si>
  <si>
    <t>Производство тепловой энергии, Услуги по передаче тепловой энергии, Услуги по горячему водоснабжению</t>
  </si>
  <si>
    <t>ООО "ТЕПЛОЭНЕРГО"</t>
  </si>
  <si>
    <t>7802853013</t>
  </si>
  <si>
    <t>Услуги по горячему водоснабжению, Услуги по передаче тепловой энергии, Производство тепловой энергии</t>
  </si>
  <si>
    <t>Услуги по передаче тепловой энергии, Производство тепловой энергии, Услуги по горячему водоснабжению</t>
  </si>
  <si>
    <t>Услуги по передаче тепловой энергии, Производство тепловой энергии, Реализация теплоносителя, Услуги по очистке сточных вод, Передача тепловой энергии других ЭСО, Услуги по водоотведению</t>
  </si>
  <si>
    <t>Услуги по транспортированию стоков, Услуги по очистке сточных вод, Услуги по холодному водоснабжению, Услуги по водоотведению</t>
  </si>
  <si>
    <t>Услуги по холодному водоснабжению, Услуги по водоотведению, Услуги по передаче тепловой энергии, Производство тепловой энергии, Услуги по очистке сточных вод</t>
  </si>
  <si>
    <t>Услуги по водоотведению, Услуги по очистке сточных вод, Услуги по транспортированию стоков</t>
  </si>
  <si>
    <t>Услуги по очистке сточных вод, Услуги по водоотведению, Услуги по холодному водоснабжению, Услуги по передаче тепловой энергии, Производство тепловой энергии, Услуги по передаче электрической энергии, Наземный маршрутный транспорт и метрополитен</t>
  </si>
  <si>
    <t>Филиал "Невский водопровод" АО "ЛОКС"</t>
  </si>
  <si>
    <t xml:space="preserve"> Реестр организаций обновлен:01.12.2015 16:21:32</t>
  </si>
  <si>
    <t>Услуги по транспортировке сточных вод</t>
  </si>
  <si>
    <t>Тариф на подключение к централизованной системе водоотведения не установлен</t>
  </si>
  <si>
    <t>Гуменюк Петр Петрович</t>
  </si>
  <si>
    <t>Директор филиала</t>
  </si>
  <si>
    <t>Левушкина Елена Петровна</t>
  </si>
  <si>
    <t>Начальник ФЭО</t>
  </si>
  <si>
    <t>8(812) 406-73-78</t>
  </si>
  <si>
    <t>peo@sztec.ru</t>
  </si>
  <si>
    <t>1117746460358</t>
  </si>
  <si>
    <t>15.06.2011</t>
  </si>
  <si>
    <t>Межрайонная инспекция Федеральной налоговой службы №46 по г.Москве</t>
  </si>
  <si>
    <t>РФ, 119435, г.Москва, Большая Пироговская ул., дом.27, стр.1</t>
  </si>
  <si>
    <t>(812) 406-76-76, доб.279, 494-31-04</t>
  </si>
  <si>
    <t>www.sztec.ru</t>
  </si>
  <si>
    <t>delo@sztec.ru</t>
  </si>
  <si>
    <t>c 00:00 до 23:59</t>
  </si>
  <si>
    <t>Услуги по водоотведению и транспортировке стоков</t>
  </si>
  <si>
    <t>нет</t>
  </si>
  <si>
    <t>119435, Москва, ул. Большая Пироговская, д. 27, стр.1</t>
  </si>
  <si>
    <t>197229, Санкт-Петербург, пос.Ольгино, 3-я Конная Лахта, д.34</t>
  </si>
  <si>
    <t>370-р</t>
  </si>
  <si>
    <t>Публикация в печатном издании (форма 3.3) :</t>
  </si>
  <si>
    <t>1.По договору водоотведения от  26.06.2015 г.  № 34-862338-ПП-ВО с  ГУП "Водоканал Санкт-Петербурга"  и соглашению от 03.09.2015 № 1 к договору   №34-862338-ПП-ВО  между  ГУП "Водоканал Санкт-Петербурга", ООО "Аптека Радуга Недвижимость" и и филиалом "Северо-Западная ТЭЦ" АО «Интер РАО - Электрогенерация».                                                                                                                 2.Комитетом по тарифам Санкт-Петербурга на 2017 год   установлен тариф  на транспортировку сточных вод  в размере с 01.01.2017 по 30.06.2017 - 1,94 руб/куб.м.; с 01.07.2017 по 31.12.2017 - 2,20 руб/куб.м.</t>
  </si>
  <si>
    <t>журнал "Вестник Комитета по тарифам Санкт-Петербурга" выпуск № 11 от 30.11.2015 г.</t>
  </si>
  <si>
    <t xml:space="preserve"> выпуск № 11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</si>
</sst>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lt;=9999999]###\-####;\(###\)\ ###\-####"/>
    <numFmt numFmtId="166" formatCode="[$-FC19]d\ mmmm\ yyyy\ &quot;г.&quot;"/>
    <numFmt numFmtId="167" formatCode="#,##0.0"/>
    <numFmt numFmtId="168" formatCode="0.0%"/>
    <numFmt numFmtId="169" formatCode="0.0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F400]h:mm:ss\ AM/PM"/>
    <numFmt numFmtId="175" formatCode="_-* #,##0.00\ _р_._-;\-* #,##0.00\ _р_._-;_-* &quot;-&quot;??\ _р_._-;_-@_-"/>
    <numFmt numFmtId="176" formatCode="0.000%"/>
    <numFmt numFmtId="177" formatCode="0.0"/>
  </numFmts>
  <fonts count="68">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b/>
      <u val="single"/>
      <sz val="9"/>
      <color indexed="12"/>
      <name val="Tahoma"/>
      <family val="2"/>
    </font>
    <font>
      <sz val="11"/>
      <color indexed="8"/>
      <name val="Calibri"/>
      <family val="2"/>
    </font>
    <font>
      <b/>
      <sz val="8"/>
      <name val="Tahoma"/>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8"/>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indexed="17"/>
      <name val="Tahoma"/>
      <family val="2"/>
    </font>
    <font>
      <b/>
      <sz val="9"/>
      <color indexed="17"/>
      <name val="Tahoma"/>
      <family val="2"/>
    </font>
    <font>
      <sz val="11"/>
      <color indexed="8"/>
      <name val="Tahoma"/>
      <family val="2"/>
    </font>
    <font>
      <sz val="10"/>
      <color indexed="8"/>
      <name val="Verdana"/>
      <family val="2"/>
    </font>
    <font>
      <b/>
      <sz val="9"/>
      <color indexed="55"/>
      <name val="Tahoma"/>
      <family val="2"/>
    </font>
    <font>
      <sz val="8"/>
      <color indexed="9"/>
      <name val="Tahoma"/>
      <family val="2"/>
    </font>
    <font>
      <b/>
      <sz val="10"/>
      <color indexed="8"/>
      <name val="Tahoma"/>
      <family val="2"/>
    </font>
    <font>
      <sz val="10"/>
      <color indexed="8"/>
      <name val="Tahoma"/>
      <family val="2"/>
    </font>
    <font>
      <b/>
      <u val="single"/>
      <sz val="9"/>
      <color indexed="9"/>
      <name val="Tahoma"/>
      <family val="2"/>
    </font>
    <font>
      <sz val="8"/>
      <name val="Segoe UI"/>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
      <sz val="9"/>
      <color rgb="FF00B050"/>
      <name val="Tahoma"/>
      <family val="2"/>
    </font>
    <font>
      <b/>
      <sz val="9"/>
      <color rgb="FF00B050"/>
      <name val="Tahoma"/>
      <family val="2"/>
    </font>
    <font>
      <sz val="11"/>
      <color theme="1"/>
      <name val="Tahoma"/>
      <family val="2"/>
    </font>
    <font>
      <sz val="10"/>
      <color rgb="FF000000"/>
      <name val="Verdana"/>
      <family val="2"/>
    </font>
    <font>
      <b/>
      <sz val="9"/>
      <color theme="0" tint="-0.3499799966812134"/>
      <name val="Tahoma"/>
      <family val="2"/>
    </font>
    <font>
      <sz val="9"/>
      <color rgb="FF000000"/>
      <name val="Tahoma"/>
      <family val="2"/>
    </font>
    <font>
      <b/>
      <u val="single"/>
      <sz val="9"/>
      <color theme="10"/>
      <name val="Tahoma"/>
      <family val="2"/>
    </font>
    <font>
      <sz val="8"/>
      <color theme="0"/>
      <name val="Tahoma"/>
      <family val="2"/>
    </font>
    <font>
      <b/>
      <sz val="10"/>
      <color theme="1"/>
      <name val="Tahoma"/>
      <family val="2"/>
    </font>
    <font>
      <sz val="10"/>
      <color theme="1"/>
      <name val="Tahoma"/>
      <family val="2"/>
    </font>
    <font>
      <b/>
      <u val="single"/>
      <sz val="9"/>
      <color theme="0"/>
      <name val="Tahoma"/>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0000"/>
        <bgColor indexed="64"/>
      </patternFill>
    </fill>
    <fill>
      <patternFill patternType="solid">
        <fgColor rgb="FF92D050"/>
        <bgColor indexed="64"/>
      </patternFill>
    </fill>
    <fill>
      <patternFill patternType="solid">
        <fgColor theme="0" tint="-0.1499900072813034"/>
        <bgColor indexed="64"/>
      </patternFill>
    </fill>
    <fill>
      <patternFill patternType="solid">
        <fgColor indexed="43"/>
        <bgColor indexed="64"/>
      </patternFill>
    </fill>
    <fill>
      <patternFill patternType="gray0625">
        <fgColor theme="0" tint="-0.24993999302387238"/>
      </patternFill>
    </fill>
    <fill>
      <patternFill patternType="solid">
        <fgColor indexed="41"/>
        <bgColor indexed="64"/>
      </patternFill>
    </fill>
    <fill>
      <patternFill patternType="solid">
        <fgColor indexed="42"/>
        <bgColor indexed="64"/>
      </patternFill>
    </fill>
    <fill>
      <patternFill patternType="solid">
        <fgColor rgb="FFFFFF00"/>
        <bgColor indexed="64"/>
      </patternFill>
    </fill>
    <fill>
      <patternFill patternType="solid">
        <fgColor rgb="FFFFC000"/>
        <bgColor indexed="64"/>
      </patternFill>
    </fill>
    <fill>
      <patternFill patternType="solid">
        <fgColor rgb="FFFFFF99"/>
        <bgColor indexed="64"/>
      </patternFill>
    </fill>
    <fill>
      <patternFill patternType="solid">
        <fgColor indexed="22"/>
        <bgColor indexed="64"/>
      </patternFill>
    </fill>
    <fill>
      <patternFill patternType="gray0625">
        <fgColor indexed="55"/>
      </patternFill>
    </fill>
    <fill>
      <patternFill patternType="solid">
        <fgColor rgb="FFCCFFCC"/>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style="hair">
        <color theme="1" tint="0.49998000264167786"/>
      </right>
      <top>
        <color indexed="63"/>
      </top>
      <bottom>
        <color indexed="63"/>
      </bottom>
    </border>
    <border>
      <left>
        <color indexed="63"/>
      </left>
      <right style="hair">
        <color theme="1" tint="0.49998000264167786"/>
      </right>
      <top>
        <color indexed="63"/>
      </top>
      <bottom style="thin">
        <color theme="1" tint="0.49998000264167786"/>
      </bottom>
    </border>
    <border>
      <left>
        <color indexed="63"/>
      </left>
      <right style="hair">
        <color theme="1" tint="0.49998000264167786"/>
      </right>
      <top style="thin">
        <color theme="1" tint="0.49998000264167786"/>
      </top>
      <bottom style="thin">
        <color theme="1" tint="0.49998000264167786"/>
      </bottom>
    </border>
    <border>
      <left>
        <color indexed="63"/>
      </left>
      <right style="hair">
        <color theme="1" tint="0.49998000264167786"/>
      </right>
      <top style="thin">
        <color theme="1" tint="0.49998000264167786"/>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theme="0" tint="-0.24993999302387238"/>
      </left>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style="thin">
        <color theme="0" tint="-0.24993999302387238"/>
      </left>
      <right>
        <color indexed="63"/>
      </right>
      <top>
        <color indexed="63"/>
      </top>
      <bottom>
        <color indexed="63"/>
      </bottom>
    </border>
    <border>
      <left>
        <color indexed="63"/>
      </left>
      <right style="thin">
        <color theme="0" tint="-0.24993999302387238"/>
      </right>
      <top>
        <color indexed="63"/>
      </top>
      <bottom>
        <color indexed="63"/>
      </bottom>
    </border>
    <border>
      <left style="thin">
        <color theme="0" tint="-0.24993999302387238"/>
      </left>
      <right>
        <color indexed="63"/>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thin">
        <color theme="0" tint="-0.24993999302387238"/>
      </right>
      <top>
        <color indexed="63"/>
      </top>
      <bottom style="thin">
        <color theme="0" tint="-0.24993999302387238"/>
      </bottom>
    </border>
    <border>
      <left>
        <color indexed="63"/>
      </left>
      <right style="thin">
        <color theme="0" tint="-0.24993999302387238"/>
      </right>
      <top style="thin">
        <color theme="0" tint="-0.24993999302387238"/>
      </top>
      <bottom>
        <color indexed="63"/>
      </bottom>
    </border>
    <border>
      <left style="medium"/>
      <right style="thin">
        <color theme="0" tint="-0.24993999302387238"/>
      </right>
      <top>
        <color indexed="63"/>
      </top>
      <bottom>
        <color indexed="63"/>
      </bottom>
    </border>
    <border>
      <left style="thin">
        <color theme="0" tint="-0.24993999302387238"/>
      </left>
      <right style="medium"/>
      <top>
        <color indexed="63"/>
      </top>
      <bottom>
        <color indexed="63"/>
      </bottom>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style="medium"/>
      <top>
        <color indexed="63"/>
      </top>
      <bottom style="thin"/>
    </border>
    <border>
      <left style="medium"/>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right/>
      <top style="thin"/>
      <bottom style="thin"/>
    </border>
    <border>
      <left style="medium"/>
      <right>
        <color indexed="63"/>
      </right>
      <top style="medium"/>
      <bottom style="thin"/>
    </border>
    <border>
      <left style="thin"/>
      <right style="thin"/>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right style="medium"/>
      <top style="thin"/>
      <bottom style="medium"/>
    </border>
    <border>
      <left style="medium"/>
      <right style="thin">
        <color theme="1" tint="0.49998000264167786"/>
      </right>
      <top>
        <color indexed="63"/>
      </top>
      <bottom>
        <color indexed="63"/>
      </bottom>
    </border>
    <border>
      <left>
        <color indexed="63"/>
      </left>
      <right style="thin">
        <color theme="1" tint="0.49998000264167786"/>
      </right>
      <top style="thin">
        <color theme="1" tint="0.49998000264167786"/>
      </top>
      <bottom style="thin">
        <color theme="1" tint="0.49998000264167786"/>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right style="medium"/>
      <top style="medium"/>
      <bottom style="thin"/>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style="thin">
        <color theme="1" tint="0.49998000264167786"/>
      </right>
      <top style="thin">
        <color theme="1" tint="0.49998000264167786"/>
      </top>
      <bottom style="thin">
        <color theme="1" tint="0.49998000264167786"/>
      </bottom>
    </border>
    <border>
      <left style="hair">
        <color theme="1" tint="0.49998000264167786"/>
      </left>
      <right style="hair">
        <color theme="1" tint="0.49998000264167786"/>
      </right>
      <top>
        <color indexed="63"/>
      </top>
      <bottom style="thin">
        <color theme="1" tint="0.49998000264167786"/>
      </bottom>
    </border>
    <border>
      <left style="hair">
        <color theme="1" tint="0.49998000264167786"/>
      </left>
      <right>
        <color indexed="63"/>
      </right>
      <top>
        <color indexed="63"/>
      </top>
      <bottom style="thin">
        <color theme="1" tint="0.49998000264167786"/>
      </bottom>
    </border>
    <border>
      <left style="hair">
        <color theme="1" tint="0.49998000264167786"/>
      </left>
      <right>
        <color indexed="63"/>
      </right>
      <top style="thin">
        <color theme="1" tint="0.49998000264167786"/>
      </top>
      <bottom style="thin">
        <color theme="1" tint="0.49998000264167786"/>
      </bottom>
    </border>
    <border>
      <left/>
      <right>
        <color indexed="63"/>
      </right>
      <top style="thin">
        <color theme="1" tint="0.49998000264167786"/>
      </top>
      <bottom style="thin">
        <color theme="1" tint="0.49998000264167786"/>
      </bottom>
    </border>
    <border>
      <left style="hair">
        <color theme="1" tint="0.49998000264167786"/>
      </left>
      <right style="hair">
        <color theme="1" tint="0.49998000264167786"/>
      </right>
      <top style="thin">
        <color theme="1" tint="0.49998000264167786"/>
      </top>
      <bottom>
        <color indexed="63"/>
      </bottom>
    </border>
    <border>
      <left style="hair">
        <color theme="1" tint="0.49998000264167786"/>
      </left>
      <right>
        <color indexed="63"/>
      </right>
      <top style="thin">
        <color theme="1" tint="0.49998000264167786"/>
      </top>
      <bottom>
        <color indexed="63"/>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color indexed="63"/>
      </right>
      <top style="thin">
        <color theme="1" tint="0.49998000264167786"/>
      </top>
      <bottom style="thin">
        <color theme="1" tint="0.49998000264167786"/>
      </bottom>
    </border>
    <border>
      <left style="hair">
        <color theme="1" tint="0.49998000264167786"/>
      </left>
      <right>
        <color indexed="63"/>
      </right>
      <top>
        <color indexed="63"/>
      </top>
      <bottom>
        <color indexed="63"/>
      </bottom>
    </border>
    <border>
      <left>
        <color indexed="63"/>
      </left>
      <right style="thin"/>
      <top>
        <color indexed="63"/>
      </top>
      <bottom style="medium"/>
    </border>
    <border>
      <left>
        <color indexed="63"/>
      </left>
      <right style="thin"/>
      <top style="thin"/>
      <bottom>
        <color indexed="63"/>
      </bottom>
    </border>
    <border>
      <left>
        <color indexed="63"/>
      </left>
      <right style="thin"/>
      <top style="medium"/>
      <bottom style="thin"/>
    </border>
    <border>
      <left style="medium"/>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style="thin"/>
      <bottom style="thin"/>
    </border>
    <border>
      <left>
        <color indexed="63"/>
      </left>
      <right style="thin"/>
      <top style="thin"/>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medium"/>
    </border>
    <border>
      <left/>
      <right/>
      <top>
        <color indexed="63"/>
      </top>
      <bottom style="thin"/>
    </border>
    <border>
      <left style="thin"/>
      <right/>
      <top style="thin"/>
      <bottom style="medium"/>
    </border>
    <border>
      <left/>
      <right/>
      <top style="medium"/>
      <bottom style="thin"/>
    </border>
    <border>
      <left style="medium"/>
      <right style="thin"/>
      <top>
        <color indexed="63"/>
      </top>
      <bottom>
        <color indexed="63"/>
      </bottom>
    </border>
    <border>
      <left>
        <color indexed="63"/>
      </left>
      <right style="medium"/>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11" fillId="0" borderId="0">
      <alignment/>
      <protection/>
    </xf>
    <xf numFmtId="0" fontId="50"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7" fillId="0" borderId="0">
      <alignment/>
      <protection/>
    </xf>
    <xf numFmtId="0" fontId="2"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9" fillId="0" borderId="0" applyFont="0" applyFill="0" applyBorder="0" applyAlignment="0" applyProtection="0"/>
    <xf numFmtId="0" fontId="56" fillId="32" borderId="0" applyNumberFormat="0" applyBorder="0" applyAlignment="0" applyProtection="0"/>
  </cellStyleXfs>
  <cellXfs count="422">
    <xf numFmtId="0" fontId="0" fillId="0" borderId="0" xfId="0" applyAlignment="1">
      <alignment/>
    </xf>
    <xf numFmtId="0" fontId="0" fillId="0" borderId="0" xfId="0" applyFont="1" applyAlignment="1">
      <alignment/>
    </xf>
    <xf numFmtId="0" fontId="57" fillId="0" borderId="0" xfId="59" applyFont="1" applyFill="1" applyAlignment="1" applyProtection="1">
      <alignment horizontal="left" vertical="center" wrapText="1"/>
      <protection/>
    </xf>
    <xf numFmtId="0" fontId="57" fillId="0" borderId="0" xfId="59" applyFont="1" applyAlignment="1" applyProtection="1">
      <alignment vertical="center" wrapText="1"/>
      <protection/>
    </xf>
    <xf numFmtId="0" fontId="57" fillId="0" borderId="0" xfId="59" applyFont="1" applyFill="1" applyAlignment="1" applyProtection="1">
      <alignment vertical="center" wrapText="1"/>
      <protection/>
    </xf>
    <xf numFmtId="0" fontId="58" fillId="0" borderId="0" xfId="61" applyFont="1" applyFill="1" applyBorder="1" applyAlignment="1" applyProtection="1">
      <alignment horizontal="right" vertical="center" wrapText="1"/>
      <protection/>
    </xf>
    <xf numFmtId="0" fontId="57" fillId="33" borderId="0" xfId="59" applyFont="1" applyFill="1" applyBorder="1" applyAlignment="1" applyProtection="1">
      <alignment vertical="center" wrapText="1"/>
      <protection/>
    </xf>
    <xf numFmtId="0" fontId="57" fillId="0" borderId="0" xfId="59" applyFont="1" applyBorder="1" applyAlignment="1" applyProtection="1">
      <alignment vertical="center" wrapText="1"/>
      <protection/>
    </xf>
    <xf numFmtId="0" fontId="57" fillId="33" borderId="0" xfId="61" applyFont="1" applyFill="1" applyBorder="1" applyAlignment="1" applyProtection="1">
      <alignment vertical="center" wrapText="1"/>
      <protection/>
    </xf>
    <xf numFmtId="0" fontId="58" fillId="33" borderId="0" xfId="61" applyFont="1" applyFill="1" applyBorder="1" applyAlignment="1" applyProtection="1">
      <alignment vertical="center" wrapText="1"/>
      <protection/>
    </xf>
    <xf numFmtId="0" fontId="3" fillId="0" borderId="0" xfId="59" applyFont="1" applyAlignment="1" applyProtection="1">
      <alignment vertical="center" wrapText="1"/>
      <protection/>
    </xf>
    <xf numFmtId="0" fontId="5" fillId="0" borderId="0" xfId="61" applyFont="1" applyFill="1" applyBorder="1" applyAlignment="1" applyProtection="1">
      <alignment vertical="center" wrapText="1"/>
      <protection/>
    </xf>
    <xf numFmtId="0" fontId="5" fillId="0" borderId="0" xfId="59" applyFont="1" applyAlignment="1" applyProtection="1">
      <alignment vertical="center" wrapText="1"/>
      <protection/>
    </xf>
    <xf numFmtId="0" fontId="3" fillId="34" borderId="0" xfId="59" applyFont="1" applyFill="1" applyAlignment="1" applyProtection="1">
      <alignment vertical="center" wrapText="1"/>
      <protection/>
    </xf>
    <xf numFmtId="0" fontId="6" fillId="34" borderId="0" xfId="61" applyFont="1" applyFill="1" applyBorder="1" applyAlignment="1" applyProtection="1">
      <alignment horizontal="center" vertical="center" wrapText="1"/>
      <protection/>
    </xf>
    <xf numFmtId="0" fontId="5" fillId="34" borderId="0" xfId="61" applyFont="1" applyFill="1" applyBorder="1" applyAlignment="1" applyProtection="1">
      <alignment vertical="center" wrapText="1"/>
      <protection/>
    </xf>
    <xf numFmtId="0" fontId="5" fillId="34" borderId="0" xfId="59" applyFont="1" applyFill="1" applyAlignment="1" applyProtection="1">
      <alignment vertical="center" wrapText="1"/>
      <protection/>
    </xf>
    <xf numFmtId="0" fontId="5" fillId="33" borderId="0" xfId="61" applyFont="1" applyFill="1" applyBorder="1" applyAlignment="1" applyProtection="1">
      <alignment horizontal="center" vertical="center" wrapText="1"/>
      <protection/>
    </xf>
    <xf numFmtId="0" fontId="6" fillId="33" borderId="0" xfId="61" applyFont="1" applyFill="1" applyBorder="1" applyAlignment="1" applyProtection="1">
      <alignment vertical="center" wrapText="1"/>
      <protection/>
    </xf>
    <xf numFmtId="49" fontId="6" fillId="33" borderId="0" xfId="62" applyNumberFormat="1" applyFont="1" applyFill="1" applyBorder="1" applyAlignment="1" applyProtection="1">
      <alignment horizontal="center" vertical="center" wrapText="1"/>
      <protection/>
    </xf>
    <xf numFmtId="14" fontId="5" fillId="33" borderId="0" xfId="62" applyNumberFormat="1" applyFont="1" applyFill="1" applyBorder="1" applyAlignment="1" applyProtection="1">
      <alignment horizontal="center" vertical="center" wrapText="1"/>
      <protection/>
    </xf>
    <xf numFmtId="0" fontId="5" fillId="0" borderId="0" xfId="59" applyFont="1" applyFill="1" applyBorder="1" applyAlignment="1" applyProtection="1">
      <alignment vertical="center" wrapText="1"/>
      <protection/>
    </xf>
    <xf numFmtId="49" fontId="3" fillId="0" borderId="0" xfId="54" applyNumberFormat="1" applyFont="1" applyAlignment="1" applyProtection="1">
      <alignment horizontal="center" vertical="center" wrapText="1"/>
      <protection/>
    </xf>
    <xf numFmtId="49" fontId="59" fillId="0" borderId="0" xfId="54" applyNumberFormat="1" applyFont="1" applyAlignment="1" applyProtection="1">
      <alignment vertical="top"/>
      <protection/>
    </xf>
    <xf numFmtId="0" fontId="5" fillId="0" borderId="0" xfId="61" applyFont="1" applyFill="1" applyBorder="1" applyAlignment="1" applyProtection="1">
      <alignment horizontal="center" vertical="center" wrapText="1"/>
      <protection/>
    </xf>
    <xf numFmtId="49" fontId="5" fillId="0" borderId="0" xfId="62" applyNumberFormat="1" applyFont="1" applyFill="1" applyBorder="1" applyAlignment="1" applyProtection="1">
      <alignment horizontal="center" vertical="center" wrapText="1"/>
      <protection/>
    </xf>
    <xf numFmtId="0" fontId="5" fillId="0" borderId="0" xfId="59" applyFont="1" applyFill="1" applyAlignment="1" applyProtection="1">
      <alignment horizontal="center" vertical="center" wrapText="1"/>
      <protection/>
    </xf>
    <xf numFmtId="0" fontId="5" fillId="0" borderId="0" xfId="59" applyFont="1" applyFill="1" applyAlignment="1" applyProtection="1">
      <alignment vertical="center" wrapText="1"/>
      <protection/>
    </xf>
    <xf numFmtId="0" fontId="5" fillId="0" borderId="0" xfId="59" applyFont="1" applyAlignment="1" applyProtection="1">
      <alignment horizontal="center" vertical="center" wrapText="1"/>
      <protection/>
    </xf>
    <xf numFmtId="49" fontId="5" fillId="0" borderId="0" xfId="60" applyNumberFormat="1" applyFont="1" applyProtection="1">
      <alignment vertical="top"/>
      <protection/>
    </xf>
    <xf numFmtId="0" fontId="5" fillId="0" borderId="0" xfId="59" applyFont="1" applyFill="1" applyAlignment="1" applyProtection="1">
      <alignment horizontal="left" vertical="center" wrapText="1"/>
      <protection/>
    </xf>
    <xf numFmtId="0" fontId="0" fillId="2" borderId="0" xfId="0" applyFill="1" applyAlignment="1">
      <alignment/>
    </xf>
    <xf numFmtId="0" fontId="57" fillId="2" borderId="0" xfId="59" applyNumberFormat="1" applyFont="1" applyFill="1" applyAlignment="1" applyProtection="1">
      <alignment vertical="center" wrapText="1"/>
      <protection/>
    </xf>
    <xf numFmtId="0" fontId="57" fillId="2" borderId="0" xfId="59" applyFont="1" applyFill="1" applyAlignment="1" applyProtection="1">
      <alignment horizontal="left" vertical="center" wrapText="1"/>
      <protection/>
    </xf>
    <xf numFmtId="0" fontId="57" fillId="2" borderId="0" xfId="59" applyFont="1" applyFill="1" applyAlignment="1" applyProtection="1">
      <alignment vertical="center" wrapText="1"/>
      <protection/>
    </xf>
    <xf numFmtId="0" fontId="57" fillId="2" borderId="0" xfId="59" applyFont="1" applyFill="1" applyBorder="1" applyAlignment="1" applyProtection="1">
      <alignment vertical="center" wrapText="1"/>
      <protection/>
    </xf>
    <xf numFmtId="49" fontId="57" fillId="2" borderId="0" xfId="62" applyNumberFormat="1" applyFont="1" applyFill="1" applyBorder="1" applyAlignment="1" applyProtection="1">
      <alignment horizontal="left" vertical="center" wrapText="1"/>
      <protection/>
    </xf>
    <xf numFmtId="0" fontId="57" fillId="2" borderId="0" xfId="59" applyFont="1" applyFill="1" applyAlignment="1" applyProtection="1">
      <alignment horizontal="center" vertical="center" wrapText="1"/>
      <protection/>
    </xf>
    <xf numFmtId="0" fontId="0" fillId="0" borderId="0" xfId="0" applyBorder="1" applyAlignment="1">
      <alignment/>
    </xf>
    <xf numFmtId="0" fontId="0" fillId="0" borderId="0" xfId="0" applyFont="1" applyAlignment="1">
      <alignment horizontal="left"/>
    </xf>
    <xf numFmtId="0" fontId="59" fillId="0" borderId="0" xfId="54" applyNumberFormat="1" applyFont="1" applyAlignment="1" applyProtection="1">
      <alignment vertical="top"/>
      <protection/>
    </xf>
    <xf numFmtId="14" fontId="5" fillId="0" borderId="0" xfId="61" applyNumberFormat="1" applyFont="1" applyFill="1" applyBorder="1" applyAlignment="1" applyProtection="1">
      <alignment vertical="center" wrapText="1"/>
      <protection/>
    </xf>
    <xf numFmtId="0" fontId="60" fillId="0" borderId="0" xfId="0" applyFont="1" applyAlignment="1">
      <alignment/>
    </xf>
    <xf numFmtId="0" fontId="0" fillId="0" borderId="0" xfId="0" applyAlignment="1">
      <alignment horizontal="right"/>
    </xf>
    <xf numFmtId="49" fontId="5" fillId="0" borderId="0" xfId="60" applyNumberFormat="1" applyFont="1" applyAlignment="1" applyProtection="1">
      <alignment vertical="top" wrapText="1"/>
      <protection/>
    </xf>
    <xf numFmtId="0" fontId="38" fillId="2" borderId="0" xfId="59" applyFont="1" applyFill="1" applyAlignment="1" applyProtection="1">
      <alignment vertical="center" wrapText="1"/>
      <protection/>
    </xf>
    <xf numFmtId="0" fontId="38" fillId="0" borderId="0" xfId="59" applyFont="1" applyAlignment="1" applyProtection="1">
      <alignment vertical="center" wrapText="1"/>
      <protection/>
    </xf>
    <xf numFmtId="0" fontId="38" fillId="34" borderId="0" xfId="59" applyFont="1" applyFill="1" applyAlignment="1" applyProtection="1">
      <alignment vertical="center" wrapText="1"/>
      <protection/>
    </xf>
    <xf numFmtId="0" fontId="38" fillId="35" borderId="0" xfId="0" applyFont="1" applyFill="1" applyAlignment="1">
      <alignment/>
    </xf>
    <xf numFmtId="0" fontId="38" fillId="0" borderId="0" xfId="0" applyFont="1" applyAlignment="1">
      <alignment/>
    </xf>
    <xf numFmtId="0" fontId="38" fillId="35" borderId="0" xfId="0" applyFont="1" applyFill="1" applyAlignment="1">
      <alignment horizontal="right"/>
    </xf>
    <xf numFmtId="0" fontId="55" fillId="0" borderId="0" xfId="0" applyFont="1" applyAlignment="1">
      <alignment/>
    </xf>
    <xf numFmtId="0" fontId="0" fillId="0" borderId="10" xfId="0" applyFont="1" applyBorder="1" applyAlignment="1">
      <alignment/>
    </xf>
    <xf numFmtId="0" fontId="61" fillId="0" borderId="0" xfId="0" applyFont="1" applyBorder="1" applyAlignment="1">
      <alignment horizontal="center" wrapText="1"/>
    </xf>
    <xf numFmtId="0" fontId="46" fillId="0" borderId="11" xfId="0" applyFont="1" applyBorder="1" applyAlignment="1">
      <alignment horizontal="center" wrapText="1"/>
    </xf>
    <xf numFmtId="0" fontId="0" fillId="0" borderId="0" xfId="0" applyFont="1" applyAlignment="1">
      <alignment horizontal="center" vertical="center"/>
    </xf>
    <xf numFmtId="0" fontId="0" fillId="0" borderId="0" xfId="0" applyFont="1" applyAlignment="1">
      <alignment/>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62" fillId="0" borderId="0" xfId="0" applyFont="1" applyFill="1" applyBorder="1" applyAlignment="1">
      <alignment horizontal="center" wrapText="1"/>
    </xf>
    <xf numFmtId="164" fontId="46" fillId="0" borderId="0" xfId="0" applyNumberFormat="1" applyFont="1" applyFill="1" applyBorder="1" applyAlignment="1">
      <alignment/>
    </xf>
    <xf numFmtId="0" fontId="5" fillId="0" borderId="0" xfId="73" applyNumberFormat="1" applyFont="1" applyFill="1" applyBorder="1" applyAlignment="1" applyProtection="1">
      <alignment horizontal="left" vertical="center" wrapText="1"/>
      <protection locked="0"/>
    </xf>
    <xf numFmtId="0" fontId="5" fillId="0" borderId="0" xfId="73" applyNumberFormat="1" applyFont="1" applyFill="1" applyBorder="1" applyAlignment="1" applyProtection="1">
      <alignment horizontal="right" vertical="center" wrapText="1"/>
      <protection locked="0"/>
    </xf>
    <xf numFmtId="164" fontId="5" fillId="0" borderId="0" xfId="73" applyNumberFormat="1" applyFont="1" applyFill="1" applyBorder="1" applyAlignment="1" applyProtection="1">
      <alignment horizontal="right" vertical="center" wrapText="1"/>
      <protection locked="0"/>
    </xf>
    <xf numFmtId="0" fontId="63" fillId="0" borderId="0" xfId="42" applyFont="1" applyFill="1" applyBorder="1" applyAlignment="1" applyProtection="1">
      <alignment horizontal="left" vertical="center" wrapText="1"/>
      <protection/>
    </xf>
    <xf numFmtId="164" fontId="0" fillId="0" borderId="0" xfId="0" applyNumberFormat="1" applyFont="1" applyFill="1" applyBorder="1" applyAlignment="1">
      <alignment/>
    </xf>
    <xf numFmtId="0" fontId="55"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61" fillId="0" borderId="0" xfId="0" applyFont="1" applyBorder="1" applyAlignment="1">
      <alignment horizontal="center" vertical="center" wrapText="1"/>
    </xf>
    <xf numFmtId="0" fontId="0" fillId="0" borderId="10" xfId="0" applyFont="1" applyBorder="1" applyAlignment="1">
      <alignment horizontal="center" vertical="center"/>
    </xf>
    <xf numFmtId="0" fontId="3" fillId="0" borderId="0" xfId="59" applyFont="1" applyFill="1" applyBorder="1" applyAlignment="1" applyProtection="1">
      <alignment vertical="center" wrapText="1"/>
      <protection/>
    </xf>
    <xf numFmtId="0" fontId="38" fillId="0" borderId="0" xfId="59" applyFont="1" applyFill="1" applyBorder="1" applyAlignment="1" applyProtection="1">
      <alignment vertical="center" wrapText="1"/>
      <protection/>
    </xf>
    <xf numFmtId="0" fontId="8" fillId="33" borderId="0" xfId="62" applyNumberFormat="1" applyFont="1" applyFill="1" applyBorder="1" applyAlignment="1" applyProtection="1">
      <alignment horizontal="center" vertical="center" wrapText="1"/>
      <protection/>
    </xf>
    <xf numFmtId="0" fontId="5" fillId="33" borderId="0" xfId="59" applyFont="1" applyFill="1" applyBorder="1" applyAlignment="1" applyProtection="1">
      <alignment horizontal="center" vertical="center" wrapText="1"/>
      <protection/>
    </xf>
    <xf numFmtId="49" fontId="5" fillId="33" borderId="0" xfId="62" applyNumberFormat="1" applyFont="1" applyFill="1" applyBorder="1" applyAlignment="1" applyProtection="1">
      <alignment horizontal="center" vertical="center" wrapText="1"/>
      <protection/>
    </xf>
    <xf numFmtId="0" fontId="5" fillId="33" borderId="14" xfId="61" applyFont="1" applyFill="1" applyBorder="1" applyAlignment="1" applyProtection="1">
      <alignment vertical="center" wrapText="1"/>
      <protection/>
    </xf>
    <xf numFmtId="0" fontId="6" fillId="36" borderId="15" xfId="62" applyNumberFormat="1" applyFont="1" applyFill="1" applyBorder="1" applyAlignment="1" applyProtection="1">
      <alignment horizontal="center" vertical="center" wrapText="1"/>
      <protection/>
    </xf>
    <xf numFmtId="0" fontId="6" fillId="36" borderId="16" xfId="62" applyNumberFormat="1" applyFont="1" applyFill="1" applyBorder="1" applyAlignment="1" applyProtection="1">
      <alignment horizontal="center" vertical="center" wrapText="1"/>
      <protection/>
    </xf>
    <xf numFmtId="0" fontId="6" fillId="36" borderId="17" xfId="62" applyNumberFormat="1" applyFont="1" applyFill="1" applyBorder="1" applyAlignment="1" applyProtection="1">
      <alignment horizontal="center" vertical="center" wrapText="1"/>
      <protection/>
    </xf>
    <xf numFmtId="0" fontId="6" fillId="36" borderId="14" xfId="61" applyFont="1" applyFill="1" applyBorder="1" applyAlignment="1" applyProtection="1">
      <alignment horizontal="center" vertical="center" wrapText="1"/>
      <protection/>
    </xf>
    <xf numFmtId="0" fontId="6" fillId="36" borderId="17" xfId="61" applyFont="1" applyFill="1" applyBorder="1" applyAlignment="1" applyProtection="1">
      <alignment horizontal="center" vertical="center" wrapText="1"/>
      <protection/>
    </xf>
    <xf numFmtId="0" fontId="5" fillId="36" borderId="16" xfId="61" applyFont="1" applyFill="1" applyBorder="1" applyAlignment="1" applyProtection="1">
      <alignment horizontal="right" vertical="center" wrapText="1" indent="1"/>
      <protection/>
    </xf>
    <xf numFmtId="0" fontId="5" fillId="36" borderId="17" xfId="61" applyFont="1" applyFill="1" applyBorder="1" applyAlignment="1" applyProtection="1">
      <alignment horizontal="right" vertical="center" wrapText="1" indent="1"/>
      <protection/>
    </xf>
    <xf numFmtId="49" fontId="5" fillId="36" borderId="16" xfId="62" applyNumberFormat="1" applyFont="1" applyFill="1" applyBorder="1" applyAlignment="1" applyProtection="1">
      <alignment horizontal="right" vertical="center" wrapText="1" indent="1"/>
      <protection/>
    </xf>
    <xf numFmtId="49" fontId="5" fillId="36" borderId="17" xfId="62" applyNumberFormat="1" applyFont="1" applyFill="1" applyBorder="1" applyAlignment="1" applyProtection="1">
      <alignment horizontal="right" vertical="center" wrapText="1" indent="1"/>
      <protection/>
    </xf>
    <xf numFmtId="0" fontId="46" fillId="0" borderId="0" xfId="0" applyFont="1" applyAlignment="1">
      <alignment/>
    </xf>
    <xf numFmtId="0" fontId="0" fillId="0" borderId="0" xfId="0" applyFill="1" applyAlignment="1">
      <alignment/>
    </xf>
    <xf numFmtId="0" fontId="0" fillId="0" borderId="0" xfId="0" applyFill="1" applyBorder="1" applyAlignment="1">
      <alignment/>
    </xf>
    <xf numFmtId="0" fontId="5" fillId="0" borderId="0" xfId="58" applyNumberFormat="1" applyFont="1" applyFill="1" applyBorder="1" applyAlignment="1" applyProtection="1">
      <alignment horizontal="left" vertical="center" wrapText="1"/>
      <protection locked="0"/>
    </xf>
    <xf numFmtId="0" fontId="0" fillId="0" borderId="0" xfId="58" applyNumberFormat="1" applyFont="1" applyFill="1" applyBorder="1" applyAlignment="1" applyProtection="1">
      <alignment horizontal="left" vertical="center" wrapText="1"/>
      <protection locked="0"/>
    </xf>
    <xf numFmtId="0" fontId="0" fillId="0" borderId="0" xfId="0" applyFont="1" applyFill="1" applyBorder="1" applyAlignment="1">
      <alignment/>
    </xf>
    <xf numFmtId="0" fontId="46" fillId="0" borderId="18" xfId="0" applyFont="1" applyBorder="1" applyAlignment="1">
      <alignment/>
    </xf>
    <xf numFmtId="0" fontId="46" fillId="0" borderId="19" xfId="0" applyFont="1" applyBorder="1" applyAlignment="1">
      <alignment/>
    </xf>
    <xf numFmtId="0" fontId="0" fillId="37" borderId="20" xfId="0" applyFill="1" applyBorder="1" applyAlignment="1">
      <alignment horizontal="left"/>
    </xf>
    <xf numFmtId="0" fontId="0" fillId="0" borderId="20" xfId="0" applyBorder="1" applyAlignment="1">
      <alignment horizontal="left"/>
    </xf>
    <xf numFmtId="0" fontId="0" fillId="0" borderId="20" xfId="0" applyFont="1" applyBorder="1" applyAlignment="1">
      <alignment horizontal="left"/>
    </xf>
    <xf numFmtId="0" fontId="46" fillId="0" borderId="21" xfId="0" applyFont="1" applyBorder="1" applyAlignment="1">
      <alignment/>
    </xf>
    <xf numFmtId="0" fontId="0" fillId="0" borderId="22" xfId="0" applyFont="1" applyBorder="1" applyAlignment="1">
      <alignment horizontal="left"/>
    </xf>
    <xf numFmtId="0" fontId="0" fillId="11" borderId="19" xfId="0" applyFont="1" applyFill="1" applyBorder="1" applyAlignment="1">
      <alignment/>
    </xf>
    <xf numFmtId="0" fontId="0" fillId="11" borderId="21" xfId="0" applyFont="1" applyFill="1" applyBorder="1" applyAlignment="1">
      <alignment/>
    </xf>
    <xf numFmtId="0" fontId="0" fillId="0" borderId="20" xfId="0" applyFont="1" applyBorder="1" applyAlignment="1">
      <alignment/>
    </xf>
    <xf numFmtId="0" fontId="0" fillId="37" borderId="19" xfId="0" applyFill="1" applyBorder="1" applyAlignment="1">
      <alignment/>
    </xf>
    <xf numFmtId="0" fontId="0" fillId="0" borderId="20" xfId="0"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Border="1" applyAlignment="1">
      <alignment/>
    </xf>
    <xf numFmtId="0" fontId="46" fillId="0" borderId="24" xfId="0" applyFont="1" applyBorder="1" applyAlignment="1">
      <alignment/>
    </xf>
    <xf numFmtId="0" fontId="46" fillId="0" borderId="26" xfId="0" applyFont="1" applyBorder="1" applyAlignment="1">
      <alignment/>
    </xf>
    <xf numFmtId="0" fontId="46" fillId="0" borderId="25" xfId="0" applyFont="1" applyBorder="1" applyAlignment="1">
      <alignment/>
    </xf>
    <xf numFmtId="0" fontId="46" fillId="0" borderId="0" xfId="0" applyFont="1" applyBorder="1" applyAlignment="1">
      <alignment wrapText="1"/>
    </xf>
    <xf numFmtId="0" fontId="46" fillId="0" borderId="27" xfId="0" applyFont="1" applyBorder="1" applyAlignment="1">
      <alignment wrapText="1"/>
    </xf>
    <xf numFmtId="0" fontId="46" fillId="0" borderId="28" xfId="0" applyFont="1" applyBorder="1" applyAlignment="1">
      <alignment wrapText="1"/>
    </xf>
    <xf numFmtId="0" fontId="0" fillId="37" borderId="21" xfId="0" applyFill="1" applyBorder="1" applyAlignment="1">
      <alignment/>
    </xf>
    <xf numFmtId="0" fontId="0" fillId="37" borderId="18" xfId="0" applyFont="1" applyFill="1" applyBorder="1" applyAlignment="1">
      <alignment/>
    </xf>
    <xf numFmtId="0" fontId="0" fillId="0" borderId="22" xfId="0" applyBorder="1" applyAlignment="1">
      <alignment/>
    </xf>
    <xf numFmtId="0" fontId="0" fillId="11" borderId="19" xfId="0" applyFont="1" applyFill="1" applyBorder="1" applyAlignment="1">
      <alignment horizontal="right"/>
    </xf>
    <xf numFmtId="0" fontId="0" fillId="11" borderId="29" xfId="0" applyFill="1" applyBorder="1" applyAlignment="1">
      <alignment horizontal="right"/>
    </xf>
    <xf numFmtId="0" fontId="0" fillId="11" borderId="30" xfId="0" applyFill="1" applyBorder="1" applyAlignment="1">
      <alignment horizontal="right"/>
    </xf>
    <xf numFmtId="0" fontId="0" fillId="11" borderId="29" xfId="0" applyFont="1" applyFill="1" applyBorder="1" applyAlignment="1">
      <alignment horizontal="right"/>
    </xf>
    <xf numFmtId="0" fontId="0" fillId="11" borderId="30" xfId="0" applyFont="1" applyFill="1" applyBorder="1" applyAlignment="1">
      <alignment horizontal="right"/>
    </xf>
    <xf numFmtId="0" fontId="0" fillId="38" borderId="24" xfId="0" applyFill="1" applyBorder="1" applyAlignment="1">
      <alignment horizontal="center"/>
    </xf>
    <xf numFmtId="0" fontId="0" fillId="38" borderId="31" xfId="0" applyFill="1" applyBorder="1" applyAlignment="1">
      <alignment horizontal="center"/>
    </xf>
    <xf numFmtId="0" fontId="0" fillId="39" borderId="0" xfId="0" applyFill="1" applyBorder="1" applyAlignment="1">
      <alignment/>
    </xf>
    <xf numFmtId="0" fontId="0" fillId="39" borderId="0" xfId="0" applyFill="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64" fillId="39" borderId="0" xfId="0" applyFont="1" applyFill="1" applyBorder="1" applyAlignment="1">
      <alignment/>
    </xf>
    <xf numFmtId="0" fontId="0" fillId="0" borderId="0" xfId="0" applyFill="1" applyAlignment="1" applyProtection="1">
      <alignment/>
      <protection/>
    </xf>
    <xf numFmtId="0" fontId="0" fillId="39" borderId="0" xfId="0" applyFill="1" applyBorder="1" applyAlignment="1">
      <alignment horizontal="center" vertical="top"/>
    </xf>
    <xf numFmtId="0" fontId="0" fillId="0" borderId="0" xfId="0" applyFill="1" applyBorder="1" applyAlignment="1">
      <alignment horizontal="center" vertical="top"/>
    </xf>
    <xf numFmtId="0" fontId="0" fillId="0" borderId="34" xfId="0" applyBorder="1" applyAlignment="1">
      <alignment horizontal="center" vertical="top"/>
    </xf>
    <xf numFmtId="0" fontId="0" fillId="0" borderId="35" xfId="0" applyBorder="1" applyAlignment="1">
      <alignment horizontal="center" vertical="top"/>
    </xf>
    <xf numFmtId="0" fontId="0" fillId="0" borderId="0" xfId="0" applyAlignment="1">
      <alignment horizontal="center" vertical="top"/>
    </xf>
    <xf numFmtId="0" fontId="0" fillId="0" borderId="0" xfId="0" applyFill="1" applyAlignment="1" applyProtection="1">
      <alignment horizontal="center" vertical="top"/>
      <protection/>
    </xf>
    <xf numFmtId="0" fontId="0" fillId="0" borderId="39" xfId="0" applyBorder="1" applyAlignment="1">
      <alignment horizontal="right"/>
    </xf>
    <xf numFmtId="0" fontId="10" fillId="0" borderId="0" xfId="42" applyFont="1" applyFill="1" applyBorder="1" applyAlignment="1" applyProtection="1">
      <alignment/>
      <protection/>
    </xf>
    <xf numFmtId="0" fontId="46" fillId="0" borderId="35" xfId="0" applyFont="1" applyBorder="1" applyAlignment="1">
      <alignment horizontal="right"/>
    </xf>
    <xf numFmtId="0" fontId="65" fillId="0" borderId="0" xfId="0" applyFont="1" applyFill="1" applyBorder="1" applyAlignment="1">
      <alignment vertical="center" wrapText="1"/>
    </xf>
    <xf numFmtId="0" fontId="0" fillId="0" borderId="0"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5" fillId="0" borderId="0" xfId="42" applyFont="1" applyFill="1" applyBorder="1" applyAlignment="1" applyProtection="1">
      <alignment wrapText="1"/>
      <protection/>
    </xf>
    <xf numFmtId="0" fontId="5" fillId="0" borderId="0" xfId="42" applyFont="1" applyFill="1" applyBorder="1" applyAlignment="1" applyProtection="1">
      <alignment horizontal="right" vertical="top"/>
      <protection/>
    </xf>
    <xf numFmtId="0" fontId="38" fillId="39" borderId="0" xfId="0" applyFont="1" applyFill="1" applyBorder="1" applyAlignment="1">
      <alignment/>
    </xf>
    <xf numFmtId="0" fontId="38" fillId="39" borderId="0" xfId="0" applyFont="1" applyFill="1" applyBorder="1" applyAlignment="1">
      <alignment vertical="center"/>
    </xf>
    <xf numFmtId="0" fontId="38" fillId="39" borderId="0" xfId="0" applyFont="1" applyFill="1" applyAlignment="1">
      <alignment/>
    </xf>
    <xf numFmtId="0" fontId="0" fillId="0" borderId="27" xfId="0" applyFill="1" applyBorder="1" applyAlignment="1" applyProtection="1">
      <alignment horizontal="center" vertical="top" wrapText="1"/>
      <protection locked="0"/>
    </xf>
    <xf numFmtId="0" fontId="0" fillId="0" borderId="40" xfId="0" applyBorder="1" applyAlignment="1">
      <alignment/>
    </xf>
    <xf numFmtId="0" fontId="0" fillId="0" borderId="41" xfId="0" applyBorder="1" applyAlignment="1">
      <alignment/>
    </xf>
    <xf numFmtId="0" fontId="38" fillId="39" borderId="0" xfId="0" applyFont="1" applyFill="1" applyBorder="1" applyAlignment="1">
      <alignment horizontal="left" vertical="top"/>
    </xf>
    <xf numFmtId="0" fontId="10" fillId="0" borderId="0" xfId="42" applyFont="1" applyFill="1" applyBorder="1" applyAlignment="1" applyProtection="1">
      <alignment horizontal="left" vertical="top"/>
      <protection/>
    </xf>
    <xf numFmtId="0" fontId="0" fillId="0" borderId="34" xfId="0" applyBorder="1" applyAlignment="1">
      <alignment horizontal="left" vertical="top"/>
    </xf>
    <xf numFmtId="0" fontId="0" fillId="0" borderId="35" xfId="0" applyBorder="1" applyAlignment="1">
      <alignment horizontal="left" vertical="top"/>
    </xf>
    <xf numFmtId="0" fontId="0" fillId="0" borderId="0" xfId="0" applyAlignment="1">
      <alignment horizontal="left" vertical="top"/>
    </xf>
    <xf numFmtId="0" fontId="0" fillId="0" borderId="0" xfId="0" applyFill="1" applyAlignment="1" applyProtection="1">
      <alignment horizontal="left" vertical="top"/>
      <protection/>
    </xf>
    <xf numFmtId="0" fontId="0" fillId="40" borderId="42" xfId="0" applyNumberFormat="1" applyFill="1" applyBorder="1" applyAlignment="1" applyProtection="1">
      <alignment horizontal="left" vertical="top" wrapText="1"/>
      <protection locked="0"/>
    </xf>
    <xf numFmtId="0" fontId="0" fillId="40" borderId="43" xfId="0" applyNumberFormat="1" applyFill="1" applyBorder="1" applyAlignment="1" applyProtection="1">
      <alignment horizontal="left" vertical="top" wrapText="1"/>
      <protection locked="0"/>
    </xf>
    <xf numFmtId="0" fontId="0" fillId="0" borderId="44" xfId="0" applyFill="1" applyBorder="1" applyAlignment="1" applyProtection="1">
      <alignment horizontal="center" vertical="center" wrapText="1"/>
      <protection/>
    </xf>
    <xf numFmtId="0" fontId="0" fillId="0" borderId="45" xfId="0" applyFill="1" applyBorder="1" applyAlignment="1" applyProtection="1">
      <alignment vertical="top" wrapText="1"/>
      <protection/>
    </xf>
    <xf numFmtId="0" fontId="0" fillId="0" borderId="46" xfId="0" applyFill="1" applyBorder="1" applyAlignment="1" applyProtection="1">
      <alignment horizontal="center" vertical="center" wrapText="1"/>
      <protection/>
    </xf>
    <xf numFmtId="0" fontId="0" fillId="0" borderId="10" xfId="0" applyFill="1" applyBorder="1" applyAlignment="1" applyProtection="1">
      <alignment vertical="top" wrapText="1"/>
      <protection/>
    </xf>
    <xf numFmtId="0" fontId="0" fillId="0" borderId="47" xfId="0" applyFill="1" applyBorder="1" applyAlignment="1" applyProtection="1">
      <alignment horizontal="center" vertical="center" wrapText="1"/>
      <protection/>
    </xf>
    <xf numFmtId="0" fontId="0" fillId="0" borderId="48" xfId="0" applyFill="1" applyBorder="1" applyAlignment="1" applyProtection="1">
      <alignment vertical="top" wrapText="1"/>
      <protection/>
    </xf>
    <xf numFmtId="0" fontId="0" fillId="0" borderId="49" xfId="0" applyFill="1" applyBorder="1" applyAlignment="1" applyProtection="1">
      <alignment horizontal="center" vertical="center" wrapText="1"/>
      <protection/>
    </xf>
    <xf numFmtId="0" fontId="0" fillId="40" borderId="50" xfId="0" applyNumberFormat="1" applyFill="1" applyBorder="1" applyAlignment="1" applyProtection="1">
      <alignment horizontal="left" vertical="top" wrapText="1"/>
      <protection locked="0"/>
    </xf>
    <xf numFmtId="0" fontId="0" fillId="40" borderId="10" xfId="0" applyNumberFormat="1" applyFill="1" applyBorder="1" applyAlignment="1" applyProtection="1">
      <alignment horizontal="left" vertical="top" wrapText="1" indent="1"/>
      <protection locked="0"/>
    </xf>
    <xf numFmtId="0" fontId="0" fillId="36" borderId="21" xfId="0" applyFill="1" applyBorder="1" applyAlignment="1">
      <alignment wrapText="1"/>
    </xf>
    <xf numFmtId="0" fontId="0" fillId="36" borderId="28" xfId="0" applyFill="1" applyBorder="1" applyAlignment="1">
      <alignment wrapText="1"/>
    </xf>
    <xf numFmtId="0" fontId="0" fillId="36" borderId="22" xfId="0" applyFill="1" applyBorder="1" applyAlignment="1">
      <alignment wrapText="1"/>
    </xf>
    <xf numFmtId="0" fontId="10" fillId="41" borderId="51" xfId="42" applyFont="1" applyFill="1" applyBorder="1" applyAlignment="1" applyProtection="1">
      <alignment horizontal="center" vertical="top" wrapText="1"/>
      <protection locked="0"/>
    </xf>
    <xf numFmtId="0" fontId="10" fillId="41" borderId="52" xfId="42" applyFont="1" applyFill="1" applyBorder="1" applyAlignment="1" applyProtection="1">
      <alignment horizontal="center" vertical="top" wrapText="1"/>
      <protection locked="0"/>
    </xf>
    <xf numFmtId="0" fontId="63" fillId="41" borderId="53" xfId="42" applyFont="1" applyFill="1" applyBorder="1" applyAlignment="1" applyProtection="1">
      <alignment horizontal="center" vertical="top" wrapText="1"/>
      <protection locked="0"/>
    </xf>
    <xf numFmtId="0" fontId="63" fillId="41" borderId="54" xfId="42" applyFont="1" applyFill="1" applyBorder="1" applyAlignment="1" applyProtection="1">
      <alignment horizontal="center" vertical="top" wrapText="1"/>
      <protection locked="0"/>
    </xf>
    <xf numFmtId="0" fontId="46" fillId="0" borderId="26" xfId="0" applyFont="1" applyBorder="1" applyAlignment="1">
      <alignment wrapText="1"/>
    </xf>
    <xf numFmtId="0" fontId="0" fillId="0" borderId="25" xfId="0" applyFont="1" applyBorder="1" applyAlignment="1">
      <alignment/>
    </xf>
    <xf numFmtId="0" fontId="50" fillId="0" borderId="0" xfId="0" applyFont="1" applyAlignment="1">
      <alignment/>
    </xf>
    <xf numFmtId="0" fontId="46" fillId="0" borderId="55" xfId="57" applyFont="1" applyFill="1" applyBorder="1" applyAlignment="1" applyProtection="1">
      <alignment horizontal="center" vertical="center" wrapText="1"/>
      <protection/>
    </xf>
    <xf numFmtId="0" fontId="0" fillId="0" borderId="56" xfId="57" applyNumberFormat="1" applyFont="1" applyFill="1" applyBorder="1" applyAlignment="1" applyProtection="1">
      <alignment horizontal="center" vertical="center" wrapText="1"/>
      <protection locked="0"/>
    </xf>
    <xf numFmtId="14" fontId="0" fillId="0" borderId="56" xfId="57" applyNumberFormat="1" applyFont="1" applyFill="1" applyBorder="1" applyAlignment="1" applyProtection="1">
      <alignment horizontal="center" vertical="center" wrapText="1"/>
      <protection locked="0"/>
    </xf>
    <xf numFmtId="14" fontId="0" fillId="0" borderId="57" xfId="57" applyNumberFormat="1" applyFont="1" applyFill="1" applyBorder="1" applyAlignment="1" applyProtection="1">
      <alignment horizontal="center" vertical="center" wrapText="1"/>
      <protection locked="0"/>
    </xf>
    <xf numFmtId="14" fontId="0" fillId="40" borderId="58" xfId="57" applyNumberFormat="1" applyFill="1" applyBorder="1" applyAlignment="1" applyProtection="1">
      <alignment horizontal="center" vertical="center"/>
      <protection locked="0"/>
    </xf>
    <xf numFmtId="14" fontId="0" fillId="40" borderId="59" xfId="57" applyNumberFormat="1" applyFill="1" applyBorder="1" applyAlignment="1" applyProtection="1">
      <alignment horizontal="center" vertical="center"/>
      <protection locked="0"/>
    </xf>
    <xf numFmtId="0" fontId="0" fillId="0" borderId="26" xfId="57" applyFill="1" applyBorder="1" applyAlignment="1" applyProtection="1">
      <alignment horizontal="center" vertical="center" wrapText="1"/>
      <protection/>
    </xf>
    <xf numFmtId="0" fontId="0" fillId="0" borderId="26" xfId="57" applyNumberFormat="1" applyFill="1" applyBorder="1" applyAlignment="1" applyProtection="1">
      <alignment horizontal="center" vertical="center" wrapText="1"/>
      <protection/>
    </xf>
    <xf numFmtId="14" fontId="0" fillId="0" borderId="26" xfId="0" applyNumberFormat="1" applyFill="1" applyBorder="1" applyAlignment="1" applyProtection="1">
      <alignment horizontal="right"/>
      <protection/>
    </xf>
    <xf numFmtId="0" fontId="0" fillId="0" borderId="26" xfId="0" applyNumberFormat="1" applyFill="1" applyBorder="1" applyAlignment="1" applyProtection="1">
      <alignment horizontal="left" vertical="center"/>
      <protection/>
    </xf>
    <xf numFmtId="0" fontId="0" fillId="0" borderId="56" xfId="0" applyFill="1" applyBorder="1" applyAlignment="1" applyProtection="1">
      <alignment vertical="top" wrapText="1"/>
      <protection/>
    </xf>
    <xf numFmtId="14" fontId="0" fillId="42" borderId="58" xfId="0" applyNumberFormat="1" applyFill="1" applyBorder="1" applyAlignment="1" applyProtection="1">
      <alignment horizontal="center" vertical="center"/>
      <protection locked="0"/>
    </xf>
    <xf numFmtId="0" fontId="42" fillId="0" borderId="10" xfId="42" applyBorder="1" applyAlignment="1" applyProtection="1" quotePrefix="1">
      <alignment horizontal="center" vertical="center" wrapText="1"/>
      <protection/>
    </xf>
    <xf numFmtId="0" fontId="0" fillId="0" borderId="10" xfId="0" applyFont="1" applyBorder="1" applyAlignment="1">
      <alignment horizontal="center" vertical="center" wrapText="1"/>
    </xf>
    <xf numFmtId="0" fontId="0" fillId="40" borderId="58" xfId="57" applyNumberFormat="1" applyFill="1" applyBorder="1" applyAlignment="1" applyProtection="1">
      <alignment horizontal="left" vertical="center" wrapText="1"/>
      <protection locked="0"/>
    </xf>
    <xf numFmtId="0" fontId="0" fillId="0" borderId="28" xfId="57" applyFill="1" applyBorder="1" applyAlignment="1" applyProtection="1">
      <alignment horizontal="center" vertical="center" wrapText="1"/>
      <protection/>
    </xf>
    <xf numFmtId="0" fontId="0" fillId="0" borderId="27" xfId="57" applyFill="1" applyBorder="1" applyAlignment="1" applyProtection="1">
      <alignment horizontal="center" vertical="center" wrapText="1"/>
      <protection/>
    </xf>
    <xf numFmtId="0" fontId="0" fillId="0" borderId="27" xfId="57" applyNumberFormat="1" applyFill="1" applyBorder="1" applyAlignment="1" applyProtection="1">
      <alignment horizontal="center" vertical="center" wrapText="1"/>
      <protection/>
    </xf>
    <xf numFmtId="14" fontId="0" fillId="0" borderId="27" xfId="0" applyNumberFormat="1" applyFill="1" applyBorder="1" applyAlignment="1" applyProtection="1">
      <alignment horizontal="right"/>
      <protection/>
    </xf>
    <xf numFmtId="0" fontId="0" fillId="0" borderId="27" xfId="0" applyNumberFormat="1" applyFill="1" applyBorder="1" applyAlignment="1" applyProtection="1">
      <alignment horizontal="left" vertical="center"/>
      <protection/>
    </xf>
    <xf numFmtId="0" fontId="0" fillId="0" borderId="28" xfId="57" applyNumberFormat="1" applyFill="1" applyBorder="1" applyAlignment="1" applyProtection="1">
      <alignment horizontal="center" vertical="center" wrapText="1"/>
      <protection/>
    </xf>
    <xf numFmtId="14" fontId="0" fillId="0" borderId="28" xfId="0" applyNumberFormat="1" applyFill="1" applyBorder="1" applyAlignment="1" applyProtection="1">
      <alignment horizontal="right"/>
      <protection/>
    </xf>
    <xf numFmtId="0" fontId="0" fillId="0" borderId="28" xfId="0" applyNumberFormat="1" applyFill="1" applyBorder="1" applyAlignment="1" applyProtection="1">
      <alignment horizontal="left" vertical="center"/>
      <protection/>
    </xf>
    <xf numFmtId="0" fontId="10" fillId="41" borderId="24" xfId="42" applyFont="1" applyFill="1" applyBorder="1" applyAlignment="1" applyProtection="1">
      <alignment horizontal="center" vertical="top" wrapText="1"/>
      <protection locked="0"/>
    </xf>
    <xf numFmtId="0" fontId="63" fillId="41" borderId="26" xfId="42" applyFont="1" applyFill="1" applyBorder="1" applyAlignment="1" applyProtection="1">
      <alignment horizontal="left" vertical="top" wrapText="1"/>
      <protection locked="0"/>
    </xf>
    <xf numFmtId="0" fontId="10" fillId="41" borderId="26" xfId="42" applyFont="1" applyFill="1" applyBorder="1" applyAlignment="1" applyProtection="1">
      <alignment horizontal="center" vertical="top" wrapText="1"/>
      <protection locked="0"/>
    </xf>
    <xf numFmtId="0" fontId="10" fillId="41" borderId="25" xfId="42" applyFont="1" applyFill="1" applyBorder="1" applyAlignment="1" applyProtection="1">
      <alignment horizontal="center" vertical="top" wrapText="1"/>
      <protection locked="0"/>
    </xf>
    <xf numFmtId="0" fontId="0" fillId="42" borderId="58" xfId="0" applyNumberFormat="1" applyFill="1" applyBorder="1" applyAlignment="1" applyProtection="1">
      <alignment horizontal="left" vertical="center" wrapText="1" indent="1"/>
      <protection locked="0"/>
    </xf>
    <xf numFmtId="0" fontId="63" fillId="41" borderId="60" xfId="42" applyFont="1" applyFill="1" applyBorder="1" applyAlignment="1" applyProtection="1">
      <alignment horizontal="center" vertical="top" wrapText="1"/>
      <protection locked="0"/>
    </xf>
    <xf numFmtId="0" fontId="0" fillId="0" borderId="18" xfId="0" applyFont="1" applyBorder="1" applyAlignment="1">
      <alignment/>
    </xf>
    <xf numFmtId="0" fontId="0" fillId="0" borderId="27" xfId="0" applyFont="1" applyBorder="1" applyAlignment="1">
      <alignment horizontal="center" vertical="center"/>
    </xf>
    <xf numFmtId="0" fontId="0" fillId="0" borderId="27"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28" xfId="0" applyFont="1" applyBorder="1" applyAlignment="1">
      <alignment horizontal="center" vertical="center"/>
    </xf>
    <xf numFmtId="0" fontId="0" fillId="0" borderId="28" xfId="0" applyFont="1" applyBorder="1" applyAlignment="1">
      <alignment/>
    </xf>
    <xf numFmtId="0" fontId="0" fillId="43" borderId="58" xfId="57" applyNumberFormat="1" applyFill="1" applyBorder="1" applyAlignment="1" applyProtection="1">
      <alignment horizontal="center" vertical="center" wrapText="1"/>
      <protection/>
    </xf>
    <xf numFmtId="0" fontId="0" fillId="0" borderId="57" xfId="0" applyNumberFormat="1" applyFill="1" applyBorder="1" applyAlignment="1" applyProtection="1">
      <alignment horizontal="left" vertical="top" wrapText="1"/>
      <protection/>
    </xf>
    <xf numFmtId="49" fontId="59" fillId="0" borderId="0" xfId="54" applyNumberFormat="1" applyFont="1" applyBorder="1" applyAlignment="1" applyProtection="1">
      <alignment vertical="top"/>
      <protection/>
    </xf>
    <xf numFmtId="0" fontId="0" fillId="44" borderId="0" xfId="0" applyFont="1" applyFill="1" applyAlignment="1">
      <alignment/>
    </xf>
    <xf numFmtId="0" fontId="0" fillId="0" borderId="0" xfId="0" applyFont="1" applyFill="1" applyAlignment="1">
      <alignment/>
    </xf>
    <xf numFmtId="4" fontId="0" fillId="37" borderId="0" xfId="0" applyNumberFormat="1" applyFont="1" applyFill="1" applyAlignment="1">
      <alignment/>
    </xf>
    <xf numFmtId="0" fontId="0" fillId="3" borderId="0" xfId="0" applyFill="1" applyAlignment="1">
      <alignment/>
    </xf>
    <xf numFmtId="0" fontId="0" fillId="3" borderId="0" xfId="0" applyFont="1" applyFill="1" applyAlignment="1">
      <alignment/>
    </xf>
    <xf numFmtId="0" fontId="0" fillId="44" borderId="0" xfId="0" applyFill="1" applyAlignment="1">
      <alignment/>
    </xf>
    <xf numFmtId="14" fontId="0" fillId="45" borderId="0" xfId="0" applyNumberFormat="1" applyFill="1" applyAlignment="1">
      <alignment/>
    </xf>
    <xf numFmtId="14" fontId="0" fillId="44" borderId="0" xfId="0" applyNumberFormat="1" applyFill="1" applyAlignment="1">
      <alignment/>
    </xf>
    <xf numFmtId="14" fontId="0" fillId="44" borderId="0" xfId="0" applyNumberFormat="1" applyFont="1" applyFill="1" applyAlignment="1">
      <alignment/>
    </xf>
    <xf numFmtId="2" fontId="0" fillId="38" borderId="0" xfId="0" applyNumberFormat="1" applyFont="1" applyFill="1" applyAlignment="1">
      <alignment/>
    </xf>
    <xf numFmtId="0" fontId="0" fillId="38" borderId="0" xfId="0" applyFont="1" applyFill="1" applyAlignment="1">
      <alignment/>
    </xf>
    <xf numFmtId="14" fontId="0" fillId="45" borderId="0" xfId="0" applyNumberFormat="1" applyFont="1" applyFill="1" applyAlignment="1">
      <alignment/>
    </xf>
    <xf numFmtId="0" fontId="0" fillId="0" borderId="10" xfId="0" applyFont="1" applyBorder="1" applyAlignment="1">
      <alignment wrapText="1"/>
    </xf>
    <xf numFmtId="0" fontId="63" fillId="0" borderId="0" xfId="42" applyFont="1" applyFill="1" applyBorder="1" applyAlignment="1" applyProtection="1">
      <alignment/>
      <protection/>
    </xf>
    <xf numFmtId="0" fontId="0" fillId="0" borderId="44"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5" xfId="0" applyFont="1" applyBorder="1" applyAlignment="1">
      <alignment horizontal="left" vertical="center" wrapText="1"/>
    </xf>
    <xf numFmtId="0" fontId="0" fillId="0" borderId="10" xfId="0" applyFont="1" applyBorder="1" applyAlignment="1">
      <alignment horizontal="left" vertical="center" wrapText="1"/>
    </xf>
    <xf numFmtId="14" fontId="0" fillId="0" borderId="10" xfId="0" applyNumberFormat="1" applyFont="1" applyFill="1" applyBorder="1" applyAlignment="1" applyProtection="1">
      <alignment horizontal="left" vertical="center" wrapText="1"/>
      <protection/>
    </xf>
    <xf numFmtId="14" fontId="0" fillId="46" borderId="42" xfId="0" applyNumberFormat="1" applyFont="1" applyFill="1" applyBorder="1" applyAlignment="1" applyProtection="1">
      <alignment horizontal="left" vertical="center" wrapText="1"/>
      <protection locked="0"/>
    </xf>
    <xf numFmtId="49" fontId="0" fillId="0" borderId="10" xfId="0" applyNumberFormat="1" applyFont="1" applyFill="1" applyBorder="1" applyAlignment="1" applyProtection="1">
      <alignment horizontal="left" vertical="center" wrapText="1"/>
      <protection/>
    </xf>
    <xf numFmtId="0" fontId="0" fillId="0" borderId="10" xfId="0" applyBorder="1" applyAlignment="1">
      <alignment horizontal="left" vertical="center" wrapText="1"/>
    </xf>
    <xf numFmtId="0" fontId="46" fillId="0" borderId="0" xfId="0" applyFont="1" applyBorder="1" applyAlignment="1">
      <alignment/>
    </xf>
    <xf numFmtId="0" fontId="66" fillId="0" borderId="0" xfId="0" applyFont="1" applyFill="1" applyBorder="1" applyAlignment="1">
      <alignment vertical="center"/>
    </xf>
    <xf numFmtId="0" fontId="0" fillId="0" borderId="61" xfId="0" applyBorder="1" applyAlignment="1">
      <alignment/>
    </xf>
    <xf numFmtId="0" fontId="0" fillId="0" borderId="34" xfId="0" applyFill="1" applyBorder="1" applyAlignment="1" applyProtection="1">
      <alignment/>
      <protection/>
    </xf>
    <xf numFmtId="0" fontId="0" fillId="0" borderId="0" xfId="0"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indent="1"/>
      <protection/>
    </xf>
    <xf numFmtId="49" fontId="0" fillId="0" borderId="0" xfId="0" applyNumberFormat="1" applyFill="1" applyBorder="1" applyAlignment="1" applyProtection="1">
      <alignment horizontal="left" vertical="center" wrapText="1"/>
      <protection/>
    </xf>
    <xf numFmtId="49" fontId="0" fillId="0"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35" xfId="0" applyFill="1" applyBorder="1" applyAlignment="1" applyProtection="1">
      <alignment/>
      <protection/>
    </xf>
    <xf numFmtId="0" fontId="0" fillId="0" borderId="36" xfId="0" applyFill="1" applyBorder="1" applyAlignment="1" applyProtection="1">
      <alignment/>
      <protection/>
    </xf>
    <xf numFmtId="0" fontId="0" fillId="0" borderId="37" xfId="0" applyFill="1" applyBorder="1" applyAlignment="1" applyProtection="1">
      <alignment/>
      <protection/>
    </xf>
    <xf numFmtId="0" fontId="0" fillId="0" borderId="38" xfId="0" applyFill="1" applyBorder="1" applyAlignment="1" applyProtection="1">
      <alignment/>
      <protection/>
    </xf>
    <xf numFmtId="0" fontId="0" fillId="0" borderId="48" xfId="0" applyBorder="1" applyAlignment="1">
      <alignment horizontal="left" vertical="center" wrapText="1"/>
    </xf>
    <xf numFmtId="0" fontId="6" fillId="36" borderId="62" xfId="62" applyNumberFormat="1" applyFont="1" applyFill="1" applyBorder="1" applyAlignment="1" applyProtection="1">
      <alignment horizontal="center" vertical="center" wrapText="1"/>
      <protection/>
    </xf>
    <xf numFmtId="0" fontId="67" fillId="0" borderId="0" xfId="42" applyFont="1" applyFill="1" applyBorder="1" applyAlignment="1" applyProtection="1">
      <alignment/>
      <protection/>
    </xf>
    <xf numFmtId="0" fontId="8" fillId="47" borderId="0" xfId="0" applyFont="1" applyFill="1" applyBorder="1" applyAlignment="1">
      <alignment/>
    </xf>
    <xf numFmtId="0" fontId="10" fillId="0" borderId="0" xfId="42" applyFont="1" applyFill="1" applyBorder="1" applyAlignment="1" applyProtection="1">
      <alignment wrapText="1"/>
      <protection/>
    </xf>
    <xf numFmtId="0" fontId="0" fillId="0" borderId="63" xfId="0" applyBorder="1" applyAlignment="1">
      <alignment/>
    </xf>
    <xf numFmtId="0" fontId="0" fillId="0" borderId="64" xfId="0" applyBorder="1" applyAlignment="1">
      <alignment/>
    </xf>
    <xf numFmtId="14" fontId="0" fillId="40" borderId="42" xfId="0" applyNumberFormat="1" applyFont="1" applyFill="1" applyBorder="1" applyAlignment="1" applyProtection="1">
      <alignment horizontal="left" vertical="center" wrapText="1"/>
      <protection locked="0"/>
    </xf>
    <xf numFmtId="0" fontId="0" fillId="46" borderId="65" xfId="0" applyNumberFormat="1" applyFill="1" applyBorder="1" applyAlignment="1" applyProtection="1">
      <alignment horizontal="left" vertical="center" wrapText="1"/>
      <protection locked="0"/>
    </xf>
    <xf numFmtId="49" fontId="0" fillId="46" borderId="42" xfId="0" applyNumberFormat="1" applyFont="1" applyFill="1" applyBorder="1" applyAlignment="1" applyProtection="1">
      <alignment horizontal="left" vertical="center" wrapText="1"/>
      <protection locked="0"/>
    </xf>
    <xf numFmtId="14" fontId="0" fillId="46" borderId="42" xfId="0" applyNumberFormat="1" applyFont="1" applyFill="1" applyBorder="1" applyAlignment="1" applyProtection="1">
      <alignment horizontal="left" vertical="center" wrapText="1"/>
      <protection locked="0"/>
    </xf>
    <xf numFmtId="0" fontId="0" fillId="0" borderId="0" xfId="0" applyFont="1" applyFill="1" applyBorder="1" applyAlignment="1">
      <alignment horizontal="center" vertical="center" wrapText="1"/>
    </xf>
    <xf numFmtId="0" fontId="46" fillId="0" borderId="0" xfId="0" applyFont="1" applyFill="1" applyBorder="1" applyAlignment="1">
      <alignment horizontal="left" vertical="center" wrapText="1"/>
    </xf>
    <xf numFmtId="0" fontId="46" fillId="0" borderId="24" xfId="0" applyFont="1" applyBorder="1" applyAlignment="1">
      <alignment horizontal="center" vertical="center" wrapText="1"/>
    </xf>
    <xf numFmtId="0" fontId="46" fillId="0" borderId="26" xfId="0" applyFont="1" applyBorder="1" applyAlignment="1">
      <alignment horizontal="center" vertical="center" wrapText="1"/>
    </xf>
    <xf numFmtId="0" fontId="46" fillId="0" borderId="25" xfId="0" applyFont="1" applyBorder="1" applyAlignment="1">
      <alignment horizontal="center" vertical="center" wrapText="1"/>
    </xf>
    <xf numFmtId="0" fontId="0" fillId="0" borderId="0" xfId="58" applyNumberFormat="1" applyFont="1" applyFill="1" applyBorder="1" applyAlignment="1" applyProtection="1">
      <alignment horizontal="left" vertical="center" wrapText="1"/>
      <protection locked="0"/>
    </xf>
    <xf numFmtId="0" fontId="5" fillId="0" borderId="0" xfId="58" applyNumberFormat="1" applyFont="1" applyFill="1" applyBorder="1" applyAlignment="1" applyProtection="1">
      <alignment horizontal="left" vertical="center" wrapText="1"/>
      <protection locked="0"/>
    </xf>
    <xf numFmtId="0" fontId="46" fillId="0" borderId="0" xfId="0" applyFont="1" applyAlignment="1">
      <alignment horizontal="right"/>
    </xf>
    <xf numFmtId="0" fontId="6" fillId="33" borderId="0" xfId="63" applyFont="1" applyFill="1" applyBorder="1" applyAlignment="1" applyProtection="1">
      <alignment horizontal="right" vertical="top" wrapText="1"/>
      <protection/>
    </xf>
    <xf numFmtId="0" fontId="46" fillId="0" borderId="0" xfId="0" applyFont="1" applyFill="1" applyBorder="1" applyAlignment="1">
      <alignment horizontal="center" wrapText="1"/>
    </xf>
    <xf numFmtId="0" fontId="0" fillId="0" borderId="0" xfId="0" applyBorder="1" applyAlignment="1">
      <alignment horizontal="center"/>
    </xf>
    <xf numFmtId="0" fontId="65" fillId="0" borderId="0" xfId="0" applyFont="1" applyFill="1" applyBorder="1" applyAlignment="1">
      <alignment horizontal="center" vertical="center" wrapText="1"/>
    </xf>
    <xf numFmtId="0" fontId="5" fillId="40" borderId="66" xfId="62" applyNumberFormat="1" applyFont="1" applyFill="1" applyBorder="1" applyAlignment="1" applyProtection="1">
      <alignment horizontal="center" vertical="center" wrapText="1"/>
      <protection locked="0"/>
    </xf>
    <xf numFmtId="0" fontId="5" fillId="40" borderId="67" xfId="62" applyNumberFormat="1" applyFont="1" applyFill="1" applyBorder="1" applyAlignment="1" applyProtection="1">
      <alignment horizontal="center" vertical="center" wrapText="1"/>
      <protection locked="0"/>
    </xf>
    <xf numFmtId="165" fontId="5" fillId="42" borderId="66" xfId="62" applyNumberFormat="1" applyFont="1" applyFill="1" applyBorder="1" applyAlignment="1" applyProtection="1">
      <alignment horizontal="center" vertical="center" wrapText="1"/>
      <protection locked="0"/>
    </xf>
    <xf numFmtId="165" fontId="5" fillId="42" borderId="67" xfId="62" applyNumberFormat="1" applyFont="1" applyFill="1" applyBorder="1" applyAlignment="1" applyProtection="1">
      <alignment horizontal="center" vertical="center" wrapText="1"/>
      <protection locked="0"/>
    </xf>
    <xf numFmtId="0" fontId="5" fillId="42" borderId="66" xfId="62" applyNumberFormat="1" applyFont="1" applyFill="1" applyBorder="1" applyAlignment="1" applyProtection="1">
      <alignment horizontal="center" vertical="center" wrapText="1"/>
      <protection locked="0"/>
    </xf>
    <xf numFmtId="0" fontId="5" fillId="42" borderId="67" xfId="62" applyNumberFormat="1" applyFont="1" applyFill="1" applyBorder="1" applyAlignment="1" applyProtection="1">
      <alignment horizontal="center" vertical="center" wrapText="1"/>
      <protection locked="0"/>
    </xf>
    <xf numFmtId="0" fontId="6" fillId="33" borderId="15" xfId="61" applyFont="1" applyFill="1" applyBorder="1" applyAlignment="1" applyProtection="1">
      <alignment horizontal="center" vertical="center" wrapText="1"/>
      <protection/>
    </xf>
    <xf numFmtId="0" fontId="6" fillId="33" borderId="68" xfId="61" applyFont="1" applyFill="1" applyBorder="1" applyAlignment="1" applyProtection="1">
      <alignment horizontal="center" vertical="center" wrapText="1"/>
      <protection/>
    </xf>
    <xf numFmtId="0" fontId="6" fillId="33" borderId="69" xfId="61" applyFont="1" applyFill="1" applyBorder="1" applyAlignment="1" applyProtection="1">
      <alignment horizontal="center" vertical="center" wrapText="1"/>
      <protection/>
    </xf>
    <xf numFmtId="0" fontId="5" fillId="40" borderId="70" xfId="61" applyNumberFormat="1" applyFont="1" applyFill="1" applyBorder="1" applyAlignment="1" applyProtection="1">
      <alignment horizontal="center" vertical="center" wrapText="1"/>
      <protection locked="0"/>
    </xf>
    <xf numFmtId="0" fontId="5" fillId="40" borderId="71" xfId="61" applyNumberFormat="1" applyFont="1" applyFill="1" applyBorder="1" applyAlignment="1" applyProtection="1">
      <alignment horizontal="center" vertical="center" wrapText="1"/>
      <protection locked="0"/>
    </xf>
    <xf numFmtId="0" fontId="5" fillId="40" borderId="66" xfId="61" applyNumberFormat="1" applyFont="1" applyFill="1" applyBorder="1" applyAlignment="1" applyProtection="1">
      <alignment horizontal="center" vertical="center" wrapText="1"/>
      <protection locked="0"/>
    </xf>
    <xf numFmtId="0" fontId="5" fillId="40" borderId="67" xfId="61" applyNumberFormat="1" applyFont="1" applyFill="1" applyBorder="1" applyAlignment="1" applyProtection="1">
      <alignment horizontal="center" vertical="center" wrapText="1"/>
      <protection locked="0"/>
    </xf>
    <xf numFmtId="0" fontId="4" fillId="0" borderId="0" xfId="61" applyFont="1" applyFill="1" applyBorder="1" applyAlignment="1" applyProtection="1">
      <alignment horizontal="center" vertical="center" wrapText="1"/>
      <protection/>
    </xf>
    <xf numFmtId="0" fontId="5" fillId="43" borderId="68" xfId="62" applyNumberFormat="1" applyFont="1" applyFill="1" applyBorder="1" applyAlignment="1" applyProtection="1">
      <alignment horizontal="center" vertical="center" wrapText="1"/>
      <protection/>
    </xf>
    <xf numFmtId="0" fontId="5" fillId="43" borderId="69" xfId="62" applyNumberFormat="1" applyFont="1" applyFill="1" applyBorder="1" applyAlignment="1" applyProtection="1">
      <alignment horizontal="center" vertical="center" wrapText="1"/>
      <protection/>
    </xf>
    <xf numFmtId="49" fontId="5" fillId="43" borderId="66" xfId="62" applyNumberFormat="1" applyFont="1" applyFill="1" applyBorder="1" applyAlignment="1" applyProtection="1">
      <alignment horizontal="center" vertical="center" wrapText="1"/>
      <protection/>
    </xf>
    <xf numFmtId="49" fontId="5" fillId="43" borderId="70" xfId="62" applyNumberFormat="1" applyFont="1" applyFill="1" applyBorder="1" applyAlignment="1" applyProtection="1">
      <alignment horizontal="center" vertical="center" wrapText="1"/>
      <protection/>
    </xf>
    <xf numFmtId="49" fontId="5" fillId="43" borderId="72" xfId="62" applyNumberFormat="1" applyFont="1" applyFill="1" applyBorder="1" applyAlignment="1" applyProtection="1">
      <alignment horizontal="center" vertical="center" wrapText="1"/>
      <protection/>
    </xf>
    <xf numFmtId="49" fontId="5" fillId="43" borderId="73" xfId="62" applyNumberFormat="1" applyFont="1" applyFill="1" applyBorder="1" applyAlignment="1" applyProtection="1">
      <alignment horizontal="center" vertical="center" wrapText="1"/>
      <protection/>
    </xf>
    <xf numFmtId="0" fontId="6" fillId="0" borderId="15" xfId="61" applyFont="1" applyFill="1" applyBorder="1" applyAlignment="1" applyProtection="1">
      <alignment horizontal="center" vertical="center" wrapText="1"/>
      <protection/>
    </xf>
    <xf numFmtId="0" fontId="6" fillId="0" borderId="68" xfId="61" applyFont="1" applyFill="1" applyBorder="1" applyAlignment="1" applyProtection="1">
      <alignment horizontal="center" vertical="center" wrapText="1"/>
      <protection/>
    </xf>
    <xf numFmtId="0" fontId="6" fillId="0" borderId="69" xfId="61" applyFont="1" applyFill="1" applyBorder="1" applyAlignment="1" applyProtection="1">
      <alignment horizontal="center" vertical="center" wrapText="1"/>
      <protection/>
    </xf>
    <xf numFmtId="49" fontId="5" fillId="42" borderId="72" xfId="61" applyNumberFormat="1" applyFont="1" applyFill="1" applyBorder="1" applyAlignment="1" applyProtection="1">
      <alignment horizontal="center" vertical="center" wrapText="1"/>
      <protection locked="0"/>
    </xf>
    <xf numFmtId="49" fontId="5" fillId="42" borderId="73" xfId="61" applyNumberFormat="1" applyFont="1" applyFill="1" applyBorder="1" applyAlignment="1" applyProtection="1">
      <alignment horizontal="center" vertical="center" wrapText="1"/>
      <protection locked="0"/>
    </xf>
    <xf numFmtId="49" fontId="5" fillId="42" borderId="74" xfId="61" applyNumberFormat="1" applyFont="1" applyFill="1" applyBorder="1" applyAlignment="1" applyProtection="1">
      <alignment horizontal="center" vertical="center" wrapText="1"/>
      <protection locked="0"/>
    </xf>
    <xf numFmtId="49" fontId="5" fillId="42" borderId="75" xfId="61" applyNumberFormat="1" applyFont="1" applyFill="1" applyBorder="1" applyAlignment="1" applyProtection="1">
      <alignment horizontal="center" vertical="center" wrapText="1"/>
      <protection locked="0"/>
    </xf>
    <xf numFmtId="0" fontId="6" fillId="34" borderId="0" xfId="61" applyFont="1" applyFill="1" applyBorder="1" applyAlignment="1" applyProtection="1">
      <alignment horizontal="center" vertical="center" wrapText="1"/>
      <protection/>
    </xf>
    <xf numFmtId="0" fontId="5" fillId="33" borderId="76" xfId="61" applyFont="1" applyFill="1" applyBorder="1" applyAlignment="1" applyProtection="1">
      <alignment horizontal="center" vertical="center" wrapText="1"/>
      <protection/>
    </xf>
    <xf numFmtId="0" fontId="5" fillId="33" borderId="0" xfId="61" applyFont="1" applyFill="1" applyBorder="1" applyAlignment="1" applyProtection="1">
      <alignment horizontal="center" vertical="center" wrapText="1"/>
      <protection/>
    </xf>
    <xf numFmtId="14" fontId="5" fillId="33" borderId="0" xfId="62" applyNumberFormat="1" applyFont="1" applyFill="1" applyBorder="1" applyAlignment="1" applyProtection="1">
      <alignment horizontal="center" vertical="center" wrapText="1"/>
      <protection/>
    </xf>
    <xf numFmtId="0" fontId="0" fillId="46" borderId="10" xfId="0" applyFill="1" applyBorder="1" applyAlignment="1" applyProtection="1">
      <alignment horizontal="left" vertical="center" wrapText="1"/>
      <protection locked="0"/>
    </xf>
    <xf numFmtId="0" fontId="0" fillId="46" borderId="10" xfId="0" applyFont="1" applyFill="1" applyBorder="1" applyAlignment="1" applyProtection="1">
      <alignment horizontal="left" vertical="center" wrapText="1"/>
      <protection locked="0"/>
    </xf>
    <xf numFmtId="0" fontId="0" fillId="46" borderId="42" xfId="0" applyFont="1" applyFill="1" applyBorder="1" applyAlignment="1" applyProtection="1">
      <alignment horizontal="left" vertical="center" wrapText="1"/>
      <protection locked="0"/>
    </xf>
    <xf numFmtId="4" fontId="0" fillId="46" borderId="10" xfId="0" applyNumberFormat="1" applyFont="1" applyFill="1" applyBorder="1" applyAlignment="1" applyProtection="1">
      <alignment horizontal="right" vertical="center" wrapText="1"/>
      <protection locked="0"/>
    </xf>
    <xf numFmtId="4" fontId="0" fillId="46" borderId="42" xfId="0" applyNumberFormat="1" applyFont="1" applyFill="1" applyBorder="1" applyAlignment="1" applyProtection="1">
      <alignment horizontal="right" vertical="center" wrapText="1"/>
      <protection locked="0"/>
    </xf>
    <xf numFmtId="3" fontId="0" fillId="46" borderId="48" xfId="0" applyNumberFormat="1" applyFont="1" applyFill="1" applyBorder="1" applyAlignment="1" applyProtection="1">
      <alignment horizontal="right" vertical="center" wrapText="1"/>
      <protection locked="0"/>
    </xf>
    <xf numFmtId="3" fontId="0" fillId="46" borderId="43" xfId="0" applyNumberFormat="1" applyFont="1" applyFill="1" applyBorder="1" applyAlignment="1" applyProtection="1">
      <alignment horizontal="right" vertical="center" wrapText="1"/>
      <protection locked="0"/>
    </xf>
    <xf numFmtId="3" fontId="0" fillId="46" borderId="10" xfId="0" applyNumberFormat="1" applyFont="1" applyFill="1" applyBorder="1" applyAlignment="1" applyProtection="1">
      <alignment horizontal="right" vertical="center" wrapText="1"/>
      <protection locked="0"/>
    </xf>
    <xf numFmtId="3" fontId="0" fillId="46" borderId="42" xfId="0" applyNumberFormat="1" applyFont="1" applyFill="1" applyBorder="1" applyAlignment="1" applyProtection="1">
      <alignment horizontal="right" vertical="center" wrapText="1"/>
      <protection locked="0"/>
    </xf>
    <xf numFmtId="49" fontId="0" fillId="46" borderId="10" xfId="0" applyNumberFormat="1" applyFill="1" applyBorder="1" applyAlignment="1" applyProtection="1">
      <alignment horizontal="left" vertical="center" wrapText="1"/>
      <protection locked="0"/>
    </xf>
    <xf numFmtId="49" fontId="0" fillId="46" borderId="10" xfId="0" applyNumberFormat="1" applyFont="1" applyFill="1" applyBorder="1" applyAlignment="1" applyProtection="1">
      <alignment horizontal="left" vertical="center" wrapText="1"/>
      <protection locked="0"/>
    </xf>
    <xf numFmtId="49" fontId="0" fillId="46" borderId="42" xfId="0" applyNumberFormat="1" applyFont="1" applyFill="1" applyBorder="1" applyAlignment="1" applyProtection="1">
      <alignment horizontal="left" vertical="center" wrapText="1"/>
      <protection locked="0"/>
    </xf>
    <xf numFmtId="0" fontId="0" fillId="0" borderId="10" xfId="0" applyFont="1" applyBorder="1" applyAlignment="1">
      <alignment horizontal="left" vertical="center" wrapText="1"/>
    </xf>
    <xf numFmtId="49" fontId="0" fillId="0" borderId="10" xfId="0" applyNumberFormat="1" applyFont="1" applyFill="1" applyBorder="1" applyAlignment="1" applyProtection="1">
      <alignment horizontal="left" vertical="center" wrapText="1"/>
      <protection/>
    </xf>
    <xf numFmtId="49" fontId="0" fillId="0" borderId="42" xfId="0" applyNumberFormat="1" applyFont="1" applyFill="1" applyBorder="1" applyAlignment="1" applyProtection="1">
      <alignment horizontal="left" vertical="center" wrapText="1"/>
      <protection/>
    </xf>
    <xf numFmtId="14" fontId="0" fillId="46" borderId="10" xfId="0" applyNumberFormat="1" applyFont="1" applyFill="1" applyBorder="1" applyAlignment="1" applyProtection="1">
      <alignment horizontal="left" vertical="center" wrapText="1"/>
      <protection locked="0"/>
    </xf>
    <xf numFmtId="14" fontId="0" fillId="46" borderId="42" xfId="0" applyNumberFormat="1" applyFont="1" applyFill="1" applyBorder="1" applyAlignment="1" applyProtection="1">
      <alignment horizontal="left" vertical="center" wrapText="1"/>
      <protection locked="0"/>
    </xf>
    <xf numFmtId="0" fontId="0" fillId="0" borderId="46" xfId="0" applyBorder="1" applyAlignment="1">
      <alignment horizontal="center" vertical="center" wrapText="1"/>
    </xf>
    <xf numFmtId="0" fontId="65" fillId="36" borderId="18" xfId="0" applyFont="1" applyFill="1" applyBorder="1" applyAlignment="1">
      <alignment horizontal="center" vertical="center" wrapText="1"/>
    </xf>
    <xf numFmtId="0" fontId="65" fillId="36" borderId="27" xfId="0" applyFont="1" applyFill="1" applyBorder="1" applyAlignment="1">
      <alignment horizontal="center" vertical="center" wrapText="1"/>
    </xf>
    <xf numFmtId="0" fontId="65" fillId="36" borderId="23" xfId="0" applyFont="1" applyFill="1" applyBorder="1" applyAlignment="1">
      <alignment horizontal="center" vertical="center" wrapText="1"/>
    </xf>
    <xf numFmtId="0" fontId="65" fillId="36" borderId="19" xfId="0" applyFont="1" applyFill="1" applyBorder="1" applyAlignment="1">
      <alignment horizontal="center" vertical="center"/>
    </xf>
    <xf numFmtId="0" fontId="65" fillId="36" borderId="0" xfId="0" applyFont="1" applyFill="1" applyBorder="1" applyAlignment="1">
      <alignment horizontal="center" vertical="center"/>
    </xf>
    <xf numFmtId="0" fontId="65" fillId="36" borderId="20" xfId="0" applyFont="1" applyFill="1" applyBorder="1" applyAlignment="1">
      <alignment horizontal="center" vertical="center"/>
    </xf>
    <xf numFmtId="0" fontId="66" fillId="36" borderId="21" xfId="0" applyFont="1" applyFill="1" applyBorder="1" applyAlignment="1">
      <alignment horizontal="center" vertical="center"/>
    </xf>
    <xf numFmtId="0" fontId="66" fillId="36" borderId="28" xfId="0" applyFont="1" applyFill="1" applyBorder="1" applyAlignment="1">
      <alignment horizontal="center" vertical="center"/>
    </xf>
    <xf numFmtId="0" fontId="66" fillId="36" borderId="22" xfId="0" applyFont="1" applyFill="1" applyBorder="1" applyAlignment="1">
      <alignment horizontal="center" vertical="center"/>
    </xf>
    <xf numFmtId="0" fontId="0" fillId="46" borderId="45" xfId="0" applyFont="1" applyFill="1" applyBorder="1" applyAlignment="1" applyProtection="1">
      <alignment horizontal="left" vertical="center" wrapText="1"/>
      <protection locked="0"/>
    </xf>
    <xf numFmtId="0" fontId="0" fillId="46" borderId="65" xfId="0" applyFont="1" applyFill="1" applyBorder="1" applyAlignment="1" applyProtection="1">
      <alignment horizontal="left" vertical="center" wrapText="1"/>
      <protection locked="0"/>
    </xf>
    <xf numFmtId="0" fontId="0" fillId="0" borderId="27" xfId="0" applyBorder="1" applyAlignment="1">
      <alignment horizontal="center" vertical="center" wrapText="1"/>
    </xf>
    <xf numFmtId="0" fontId="46" fillId="0" borderId="0" xfId="0" applyFont="1" applyFill="1" applyBorder="1" applyAlignment="1" applyProtection="1">
      <alignment horizontal="left" vertical="center" wrapText="1"/>
      <protection/>
    </xf>
    <xf numFmtId="0" fontId="63" fillId="48" borderId="46" xfId="42" applyFont="1" applyFill="1" applyBorder="1" applyAlignment="1" applyProtection="1">
      <alignment horizontal="center" vertical="top" wrapText="1"/>
      <protection locked="0"/>
    </xf>
    <xf numFmtId="0" fontId="63" fillId="48" borderId="10" xfId="42" applyFont="1" applyFill="1" applyBorder="1" applyAlignment="1" applyProtection="1">
      <alignment horizontal="center" vertical="top" wrapText="1"/>
      <protection locked="0"/>
    </xf>
    <xf numFmtId="0" fontId="63" fillId="48" borderId="42" xfId="42" applyFont="1" applyFill="1" applyBorder="1" applyAlignment="1" applyProtection="1">
      <alignment horizontal="center" vertical="top" wrapText="1"/>
      <protection locked="0"/>
    </xf>
    <xf numFmtId="0" fontId="0" fillId="0" borderId="46" xfId="0" applyBorder="1" applyAlignment="1">
      <alignment horizontal="left" vertical="center" wrapText="1"/>
    </xf>
    <xf numFmtId="0" fontId="0" fillId="0" borderId="10" xfId="0" applyBorder="1" applyAlignment="1">
      <alignment horizontal="left" vertical="center" wrapText="1"/>
    </xf>
    <xf numFmtId="0" fontId="63" fillId="48" borderId="47" xfId="42" applyFont="1" applyFill="1" applyBorder="1" applyAlignment="1" applyProtection="1">
      <alignment horizontal="center" vertical="top" wrapText="1"/>
      <protection locked="0"/>
    </xf>
    <xf numFmtId="0" fontId="63" fillId="48" borderId="48" xfId="42" applyFont="1" applyFill="1" applyBorder="1" applyAlignment="1" applyProtection="1">
      <alignment horizontal="center" vertical="top" wrapText="1"/>
      <protection locked="0"/>
    </xf>
    <xf numFmtId="0" fontId="63" fillId="48" borderId="43" xfId="42" applyFont="1" applyFill="1" applyBorder="1" applyAlignment="1" applyProtection="1">
      <alignment horizontal="center" vertical="top" wrapText="1"/>
      <protection locked="0"/>
    </xf>
    <xf numFmtId="0" fontId="0" fillId="0" borderId="21" xfId="0" applyBorder="1" applyAlignment="1">
      <alignment horizontal="left" vertical="center" wrapText="1"/>
    </xf>
    <xf numFmtId="0" fontId="0" fillId="0" borderId="77"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65" xfId="0" applyBorder="1" applyAlignment="1">
      <alignment horizontal="left" vertical="center" wrapText="1"/>
    </xf>
    <xf numFmtId="49" fontId="0" fillId="40" borderId="46" xfId="0" applyNumberFormat="1" applyFill="1" applyBorder="1" applyAlignment="1" applyProtection="1">
      <alignment horizontal="left" vertical="center" wrapText="1"/>
      <protection locked="0"/>
    </xf>
    <xf numFmtId="49" fontId="0" fillId="40" borderId="10" xfId="0" applyNumberFormat="1" applyFont="1" applyFill="1" applyBorder="1" applyAlignment="1" applyProtection="1">
      <alignment horizontal="left" vertical="center" wrapText="1"/>
      <protection locked="0"/>
    </xf>
    <xf numFmtId="49" fontId="0" fillId="0" borderId="46" xfId="0" applyNumberFormat="1" applyFill="1" applyBorder="1" applyAlignment="1" applyProtection="1">
      <alignment horizontal="left" vertical="center" wrapText="1"/>
      <protection locked="0"/>
    </xf>
    <xf numFmtId="49" fontId="0" fillId="0" borderId="10" xfId="0" applyNumberFormat="1" applyFont="1" applyFill="1" applyBorder="1" applyAlignment="1" applyProtection="1">
      <alignment horizontal="left" vertical="center" wrapText="1"/>
      <protection locked="0"/>
    </xf>
    <xf numFmtId="49" fontId="0" fillId="43" borderId="45" xfId="0" applyNumberFormat="1" applyFont="1" applyFill="1" applyBorder="1" applyAlignment="1" applyProtection="1">
      <alignment horizontal="left" vertical="center" wrapText="1"/>
      <protection/>
    </xf>
    <xf numFmtId="49" fontId="0" fillId="43" borderId="65" xfId="0" applyNumberFormat="1" applyFont="1" applyFill="1" applyBorder="1" applyAlignment="1" applyProtection="1">
      <alignment horizontal="left" vertical="center" wrapText="1"/>
      <protection/>
    </xf>
    <xf numFmtId="14" fontId="0" fillId="40" borderId="10" xfId="0" applyNumberFormat="1" applyFont="1" applyFill="1" applyBorder="1" applyAlignment="1" applyProtection="1">
      <alignment horizontal="left" vertical="center" wrapText="1"/>
      <protection locked="0"/>
    </xf>
    <xf numFmtId="14" fontId="0" fillId="40" borderId="42" xfId="0" applyNumberFormat="1" applyFont="1" applyFill="1" applyBorder="1" applyAlignment="1" applyProtection="1">
      <alignment horizontal="left" vertical="center" wrapText="1"/>
      <protection locked="0"/>
    </xf>
    <xf numFmtId="4" fontId="0" fillId="40" borderId="10" xfId="0" applyNumberFormat="1" applyFont="1" applyFill="1" applyBorder="1" applyAlignment="1" applyProtection="1">
      <alignment horizontal="right" vertical="center" wrapText="1"/>
      <protection locked="0"/>
    </xf>
    <xf numFmtId="4" fontId="0" fillId="40" borderId="42" xfId="0" applyNumberFormat="1" applyFont="1" applyFill="1" applyBorder="1" applyAlignment="1" applyProtection="1">
      <alignment horizontal="right" vertical="center" wrapText="1"/>
      <protection locked="0"/>
    </xf>
    <xf numFmtId="0" fontId="0" fillId="0" borderId="52" xfId="0" applyBorder="1" applyAlignment="1">
      <alignment horizontal="left" vertical="center" wrapText="1"/>
    </xf>
    <xf numFmtId="0" fontId="0" fillId="0" borderId="78" xfId="0" applyBorder="1" applyAlignment="1">
      <alignment horizontal="left" vertical="center" wrapText="1"/>
    </xf>
    <xf numFmtId="49" fontId="0" fillId="40" borderId="58" xfId="0" applyNumberFormat="1" applyFill="1" applyBorder="1" applyAlignment="1" applyProtection="1">
      <alignment horizontal="left" vertical="center" wrapText="1"/>
      <protection locked="0"/>
    </xf>
    <xf numFmtId="49" fontId="0" fillId="40" borderId="59" xfId="0" applyNumberFormat="1" applyFont="1" applyFill="1" applyBorder="1" applyAlignment="1" applyProtection="1">
      <alignment horizontal="left" vertical="center" wrapText="1"/>
      <protection locked="0"/>
    </xf>
    <xf numFmtId="4" fontId="0" fillId="0" borderId="10" xfId="0" applyNumberFormat="1" applyFont="1" applyFill="1" applyBorder="1" applyAlignment="1" applyProtection="1">
      <alignment horizontal="right" vertical="center" wrapText="1"/>
      <protection locked="0"/>
    </xf>
    <xf numFmtId="4" fontId="0" fillId="0" borderId="42" xfId="0" applyNumberFormat="1" applyFont="1" applyFill="1" applyBorder="1" applyAlignment="1" applyProtection="1">
      <alignment horizontal="right" vertical="center" wrapText="1"/>
      <protection locked="0"/>
    </xf>
    <xf numFmtId="49" fontId="0" fillId="40" borderId="48" xfId="0" applyNumberFormat="1" applyFill="1" applyBorder="1" applyAlignment="1" applyProtection="1">
      <alignment horizontal="left" vertical="center" wrapText="1"/>
      <protection locked="0"/>
    </xf>
    <xf numFmtId="49" fontId="0" fillId="40" borderId="43" xfId="0" applyNumberFormat="1" applyFont="1" applyFill="1" applyBorder="1" applyAlignment="1" applyProtection="1">
      <alignment horizontal="left" vertical="center" wrapText="1"/>
      <protection locked="0"/>
    </xf>
    <xf numFmtId="0" fontId="0" fillId="0" borderId="55" xfId="0" applyBorder="1" applyAlignment="1">
      <alignment horizontal="left" vertical="center" wrapText="1"/>
    </xf>
    <xf numFmtId="0" fontId="0" fillId="0" borderId="79" xfId="0" applyBorder="1" applyAlignment="1">
      <alignment horizontal="left" vertical="center" wrapText="1"/>
    </xf>
    <xf numFmtId="0" fontId="0" fillId="0" borderId="80" xfId="0" applyBorder="1" applyAlignment="1">
      <alignment horizontal="left" vertical="center" wrapText="1"/>
    </xf>
    <xf numFmtId="0" fontId="0" fillId="0" borderId="81" xfId="0" applyBorder="1" applyAlignment="1">
      <alignment horizontal="left" vertical="center" wrapText="1"/>
    </xf>
    <xf numFmtId="0" fontId="0" fillId="0" borderId="26" xfId="0" applyFont="1" applyBorder="1" applyAlignment="1">
      <alignment horizontal="center"/>
    </xf>
    <xf numFmtId="0" fontId="63" fillId="41" borderId="46" xfId="42" applyFont="1" applyFill="1" applyBorder="1" applyAlignment="1" applyProtection="1">
      <alignment horizontal="center" vertical="top" wrapText="1"/>
      <protection locked="0"/>
    </xf>
    <xf numFmtId="0" fontId="63" fillId="41" borderId="10" xfId="42" applyFont="1" applyFill="1" applyBorder="1" applyAlignment="1" applyProtection="1">
      <alignment horizontal="center" vertical="top" wrapText="1"/>
      <protection locked="0"/>
    </xf>
    <xf numFmtId="0" fontId="63" fillId="41" borderId="42" xfId="42" applyFont="1" applyFill="1" applyBorder="1" applyAlignment="1" applyProtection="1">
      <alignment horizontal="center" vertical="top" wrapText="1"/>
      <protection locked="0"/>
    </xf>
    <xf numFmtId="49" fontId="0" fillId="46" borderId="48" xfId="0" applyNumberFormat="1" applyFill="1" applyBorder="1" applyAlignment="1" applyProtection="1">
      <alignment horizontal="left" vertical="center" wrapText="1"/>
      <protection locked="0"/>
    </xf>
    <xf numFmtId="49" fontId="0" fillId="46" borderId="43" xfId="0" applyNumberFormat="1" applyFont="1" applyFill="1" applyBorder="1" applyAlignment="1" applyProtection="1">
      <alignment horizontal="left" vertical="center" wrapText="1"/>
      <protection locked="0"/>
    </xf>
    <xf numFmtId="0" fontId="0" fillId="0" borderId="51" xfId="0" applyBorder="1" applyAlignment="1">
      <alignment horizontal="left" vertical="center" wrapText="1"/>
    </xf>
    <xf numFmtId="0" fontId="0" fillId="0" borderId="82" xfId="0" applyBorder="1" applyAlignment="1">
      <alignment horizontal="left" vertical="center" wrapText="1"/>
    </xf>
    <xf numFmtId="0" fontId="0" fillId="0" borderId="83" xfId="0" applyBorder="1" applyAlignment="1">
      <alignment horizontal="left" vertical="center" wrapText="1"/>
    </xf>
    <xf numFmtId="0" fontId="0" fillId="0" borderId="84" xfId="0" applyBorder="1" applyAlignment="1">
      <alignment horizontal="left" vertical="center" wrapText="1"/>
    </xf>
    <xf numFmtId="49" fontId="0" fillId="49" borderId="45" xfId="0" applyNumberFormat="1" applyFont="1" applyFill="1" applyBorder="1" applyAlignment="1" applyProtection="1">
      <alignment horizontal="left" vertical="center" wrapText="1"/>
      <protection/>
    </xf>
    <xf numFmtId="49" fontId="0" fillId="49" borderId="65" xfId="0" applyNumberFormat="1" applyFont="1" applyFill="1" applyBorder="1" applyAlignment="1" applyProtection="1">
      <alignment horizontal="left" vertical="center" wrapText="1"/>
      <protection/>
    </xf>
    <xf numFmtId="0" fontId="0" fillId="0" borderId="26" xfId="0" applyBorder="1" applyAlignment="1">
      <alignment horizontal="center" vertical="center" wrapText="1"/>
    </xf>
    <xf numFmtId="0" fontId="0" fillId="36" borderId="21" xfId="0" applyFill="1" applyBorder="1" applyAlignment="1">
      <alignment horizontal="center" wrapText="1"/>
    </xf>
    <xf numFmtId="0" fontId="0" fillId="36" borderId="22" xfId="0" applyFill="1" applyBorder="1" applyAlignment="1">
      <alignment horizontal="center" wrapText="1"/>
    </xf>
    <xf numFmtId="0" fontId="46" fillId="0" borderId="55" xfId="0" applyFont="1" applyBorder="1" applyAlignment="1">
      <alignment horizontal="center" vertical="center" wrapText="1"/>
    </xf>
    <xf numFmtId="0" fontId="46" fillId="0" borderId="85" xfId="0" applyFont="1" applyBorder="1" applyAlignment="1">
      <alignment horizontal="center" vertical="center" wrapText="1"/>
    </xf>
    <xf numFmtId="0" fontId="0" fillId="36" borderId="28" xfId="0" applyFill="1" applyBorder="1" applyAlignment="1">
      <alignment horizontal="center" wrapText="1"/>
    </xf>
    <xf numFmtId="0" fontId="0" fillId="0" borderId="86" xfId="57" applyFill="1" applyBorder="1" applyAlignment="1" applyProtection="1">
      <alignment horizontal="center" vertical="center" wrapText="1"/>
      <protection/>
    </xf>
    <xf numFmtId="0" fontId="0" fillId="0" borderId="87" xfId="57" applyFill="1" applyBorder="1" applyAlignment="1" applyProtection="1">
      <alignment horizontal="center" vertical="center" wrapText="1"/>
      <protection/>
    </xf>
    <xf numFmtId="14" fontId="0" fillId="0" borderId="88" xfId="57" applyNumberFormat="1" applyFont="1" applyFill="1" applyBorder="1" applyAlignment="1" applyProtection="1">
      <alignment horizontal="center" vertical="center" wrapText="1"/>
      <protection locked="0"/>
    </xf>
    <xf numFmtId="14" fontId="0" fillId="0" borderId="50" xfId="57" applyNumberFormat="1" applyFont="1" applyFill="1" applyBorder="1" applyAlignment="1" applyProtection="1">
      <alignment horizontal="center" vertical="center" wrapText="1"/>
      <protection locked="0"/>
    </xf>
    <xf numFmtId="0" fontId="0" fillId="42" borderId="89" xfId="0" applyNumberFormat="1" applyFill="1" applyBorder="1" applyAlignment="1" applyProtection="1">
      <alignment horizontal="center" vertical="center"/>
      <protection locked="0"/>
    </xf>
    <xf numFmtId="0" fontId="0" fillId="42" borderId="60" xfId="0" applyNumberFormat="1" applyFill="1" applyBorder="1" applyAlignment="1" applyProtection="1">
      <alignment horizontal="center" vertical="center"/>
      <protection locked="0"/>
    </xf>
    <xf numFmtId="0" fontId="5" fillId="0" borderId="0" xfId="42" applyFont="1" applyFill="1" applyBorder="1" applyAlignment="1" applyProtection="1">
      <alignment horizontal="left" vertical="top" wrapText="1"/>
      <protection/>
    </xf>
    <xf numFmtId="0" fontId="65" fillId="36" borderId="18" xfId="0" applyFont="1" applyFill="1" applyBorder="1" applyAlignment="1">
      <alignment horizontal="center" vertical="top" wrapText="1"/>
    </xf>
    <xf numFmtId="0" fontId="65" fillId="36" borderId="27" xfId="0" applyFont="1" applyFill="1" applyBorder="1" applyAlignment="1">
      <alignment horizontal="center" vertical="top" wrapText="1"/>
    </xf>
    <xf numFmtId="0" fontId="65" fillId="36" borderId="23" xfId="0" applyFont="1" applyFill="1" applyBorder="1" applyAlignment="1">
      <alignment horizontal="center" vertical="top" wrapText="1"/>
    </xf>
    <xf numFmtId="0" fontId="46" fillId="0" borderId="90" xfId="57" applyNumberFormat="1" applyFont="1" applyFill="1" applyBorder="1" applyAlignment="1" applyProtection="1">
      <alignment vertical="center" wrapText="1"/>
      <protection locked="0"/>
    </xf>
    <xf numFmtId="0" fontId="46" fillId="0" borderId="85" xfId="57" applyNumberFormat="1" applyFont="1" applyFill="1" applyBorder="1" applyAlignment="1" applyProtection="1">
      <alignment vertical="center" wrapText="1"/>
      <protection locked="0"/>
    </xf>
    <xf numFmtId="0" fontId="0" fillId="0" borderId="91" xfId="57" applyFill="1" applyBorder="1" applyAlignment="1" applyProtection="1">
      <alignment horizontal="center" vertical="center" wrapText="1"/>
      <protection/>
    </xf>
    <xf numFmtId="14" fontId="0" fillId="0" borderId="54" xfId="57" applyNumberFormat="1" applyFont="1" applyFill="1" applyBorder="1" applyAlignment="1" applyProtection="1">
      <alignment horizontal="center" vertical="center" wrapText="1"/>
      <protection locked="0"/>
    </xf>
    <xf numFmtId="14" fontId="0" fillId="0" borderId="92" xfId="57" applyNumberFormat="1" applyFont="1" applyFill="1" applyBorder="1" applyAlignment="1" applyProtection="1">
      <alignment horizontal="center" vertical="center" wrapText="1"/>
      <protection locked="0"/>
    </xf>
    <xf numFmtId="0" fontId="42" fillId="43" borderId="89" xfId="42" applyNumberFormat="1" applyFill="1" applyBorder="1" applyAlignment="1" applyProtection="1">
      <alignment horizontal="left" vertical="center"/>
      <protection/>
    </xf>
    <xf numFmtId="0" fontId="0" fillId="43" borderId="60" xfId="0" applyNumberFormat="1" applyFill="1" applyBorder="1" applyAlignment="1" applyProtection="1">
      <alignment horizontal="left" vertical="center"/>
      <protection/>
    </xf>
    <xf numFmtId="0" fontId="0" fillId="42" borderId="24" xfId="0" applyNumberFormat="1" applyFill="1" applyBorder="1" applyAlignment="1" applyProtection="1">
      <alignment horizontal="left" vertical="center" wrapText="1"/>
      <protection locked="0"/>
    </xf>
    <xf numFmtId="0" fontId="0" fillId="42" borderId="26" xfId="0" applyNumberFormat="1" applyFill="1" applyBorder="1" applyAlignment="1" applyProtection="1">
      <alignment horizontal="left" vertical="center" wrapText="1"/>
      <protection locked="0"/>
    </xf>
    <xf numFmtId="0" fontId="0" fillId="42" borderId="25" xfId="0" applyNumberFormat="1" applyFill="1" applyBorder="1" applyAlignment="1" applyProtection="1">
      <alignment horizontal="left" vertical="center" wrapText="1"/>
      <protection locked="0"/>
    </xf>
    <xf numFmtId="0" fontId="65" fillId="0" borderId="0" xfId="0" applyFont="1" applyFill="1" applyBorder="1" applyAlignment="1">
      <alignment horizontal="center" wrapText="1"/>
    </xf>
    <xf numFmtId="0" fontId="0" fillId="40" borderId="58" xfId="57" applyNumberFormat="1" applyFont="1" applyFill="1" applyBorder="1" applyAlignment="1" applyProtection="1">
      <alignment horizontal="center" vertical="center"/>
      <protection locked="0"/>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3" xfId="56"/>
    <cellStyle name="Обычный 4" xfId="57"/>
    <cellStyle name="Обычный_KV.ITOG.4.78(v1.0)" xfId="58"/>
    <cellStyle name="Обычный_PRIL1.ELECTR" xfId="59"/>
    <cellStyle name="Обычный_WARM.TOPL.Q1.2010" xfId="60"/>
    <cellStyle name="Обычный_ЖКУ_проект3" xfId="61"/>
    <cellStyle name="Обычный_форма 1 водопровод для орг" xfId="62"/>
    <cellStyle name="Обычный_Формы 2-РЭК и  3-РЭК " xfId="63"/>
    <cellStyle name="Followed Hyperlink" xfId="64"/>
    <cellStyle name="Плохой" xfId="65"/>
    <cellStyle name="Пояснение" xfId="66"/>
    <cellStyle name="Примечание" xfId="67"/>
    <cellStyle name="Percent" xfId="68"/>
    <cellStyle name="Связанная ячейка" xfId="69"/>
    <cellStyle name="Текст предупреждения" xfId="70"/>
    <cellStyle name="Comma" xfId="71"/>
    <cellStyle name="Comma [0]" xfId="72"/>
    <cellStyle name="Финансовый 3 8" xfId="73"/>
    <cellStyle name="Хороший"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133350</xdr:rowOff>
    </xdr:from>
    <xdr:to>
      <xdr:col>7</xdr:col>
      <xdr:colOff>0</xdr:colOff>
      <xdr:row>32</xdr:row>
      <xdr:rowOff>19050</xdr:rowOff>
    </xdr:to>
    <xdr:sp>
      <xdr:nvSpPr>
        <xdr:cNvPr id="1" name="Скругленный прямоугольник 1"/>
        <xdr:cNvSpPr>
          <a:spLocks/>
        </xdr:cNvSpPr>
      </xdr:nvSpPr>
      <xdr:spPr>
        <a:xfrm>
          <a:off x="1219200" y="1400175"/>
          <a:ext cx="6515100" cy="8763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581025</xdr:colOff>
      <xdr:row>6</xdr:row>
      <xdr:rowOff>142875</xdr:rowOff>
    </xdr:from>
    <xdr:to>
      <xdr:col>7</xdr:col>
      <xdr:colOff>19050</xdr:colOff>
      <xdr:row>9</xdr:row>
      <xdr:rowOff>9525</xdr:rowOff>
    </xdr:to>
    <xdr:sp>
      <xdr:nvSpPr>
        <xdr:cNvPr id="2" name="Скругленный прямоугольник 2"/>
        <xdr:cNvSpPr>
          <a:spLocks/>
        </xdr:cNvSpPr>
      </xdr:nvSpPr>
      <xdr:spPr>
        <a:xfrm>
          <a:off x="1190625" y="571500"/>
          <a:ext cx="6562725" cy="5619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1028700</xdr:colOff>
      <xdr:row>5</xdr:row>
      <xdr:rowOff>152400</xdr:rowOff>
    </xdr:from>
    <xdr:to>
      <xdr:col>8</xdr:col>
      <xdr:colOff>19050</xdr:colOff>
      <xdr:row>6</xdr:row>
      <xdr:rowOff>371475</xdr:rowOff>
    </xdr:to>
    <xdr:sp>
      <xdr:nvSpPr>
        <xdr:cNvPr id="1" name="Скругленный прямоугольник 5"/>
        <xdr:cNvSpPr>
          <a:spLocks/>
        </xdr:cNvSpPr>
      </xdr:nvSpPr>
      <xdr:spPr>
        <a:xfrm>
          <a:off x="1028700" y="514350"/>
          <a:ext cx="6924675" cy="40005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0</xdr:colOff>
      <xdr:row>9</xdr:row>
      <xdr:rowOff>114300</xdr:rowOff>
    </xdr:from>
    <xdr:to>
      <xdr:col>8</xdr:col>
      <xdr:colOff>19050</xdr:colOff>
      <xdr:row>43</xdr:row>
      <xdr:rowOff>114300</xdr:rowOff>
    </xdr:to>
    <xdr:sp>
      <xdr:nvSpPr>
        <xdr:cNvPr id="2" name="Скругленный прямоугольник 6"/>
        <xdr:cNvSpPr>
          <a:spLocks/>
        </xdr:cNvSpPr>
      </xdr:nvSpPr>
      <xdr:spPr>
        <a:xfrm>
          <a:off x="1047750" y="1362075"/>
          <a:ext cx="6905625" cy="10353675"/>
        </a:xfrm>
        <a:prstGeom prst="roundRect">
          <a:avLst/>
        </a:prstGeom>
        <a:noFill/>
        <a:ln w="1587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11</xdr:row>
      <xdr:rowOff>9525</xdr:rowOff>
    </xdr:from>
    <xdr:to>
      <xdr:col>7</xdr:col>
      <xdr:colOff>9525</xdr:colOff>
      <xdr:row>11</xdr:row>
      <xdr:rowOff>495300</xdr:rowOff>
    </xdr:to>
    <xdr:sp>
      <xdr:nvSpPr>
        <xdr:cNvPr id="3" name="Скругленный прямоугольник 7"/>
        <xdr:cNvSpPr>
          <a:spLocks/>
        </xdr:cNvSpPr>
      </xdr:nvSpPr>
      <xdr:spPr>
        <a:xfrm>
          <a:off x="1514475" y="1590675"/>
          <a:ext cx="5953125" cy="4857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13</xdr:row>
      <xdr:rowOff>9525</xdr:rowOff>
    </xdr:from>
    <xdr:to>
      <xdr:col>7</xdr:col>
      <xdr:colOff>0</xdr:colOff>
      <xdr:row>16</xdr:row>
      <xdr:rowOff>0</xdr:rowOff>
    </xdr:to>
    <xdr:sp>
      <xdr:nvSpPr>
        <xdr:cNvPr id="4" name="Скругленный прямоугольник 8"/>
        <xdr:cNvSpPr>
          <a:spLocks/>
        </xdr:cNvSpPr>
      </xdr:nvSpPr>
      <xdr:spPr>
        <a:xfrm>
          <a:off x="1524000" y="2286000"/>
          <a:ext cx="5934075" cy="10477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21</xdr:row>
      <xdr:rowOff>0</xdr:rowOff>
    </xdr:from>
    <xdr:to>
      <xdr:col>7</xdr:col>
      <xdr:colOff>0</xdr:colOff>
      <xdr:row>23</xdr:row>
      <xdr:rowOff>0</xdr:rowOff>
    </xdr:to>
    <xdr:sp>
      <xdr:nvSpPr>
        <xdr:cNvPr id="5" name="Скругленный прямоугольник 9"/>
        <xdr:cNvSpPr>
          <a:spLocks/>
        </xdr:cNvSpPr>
      </xdr:nvSpPr>
      <xdr:spPr>
        <a:xfrm>
          <a:off x="1514475" y="4695825"/>
          <a:ext cx="5943600" cy="6381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17</xdr:row>
      <xdr:rowOff>0</xdr:rowOff>
    </xdr:from>
    <xdr:to>
      <xdr:col>6</xdr:col>
      <xdr:colOff>2200275</xdr:colOff>
      <xdr:row>18</xdr:row>
      <xdr:rowOff>9525</xdr:rowOff>
    </xdr:to>
    <xdr:sp>
      <xdr:nvSpPr>
        <xdr:cNvPr id="6" name="Скругленный прямоугольник 10"/>
        <xdr:cNvSpPr>
          <a:spLocks/>
        </xdr:cNvSpPr>
      </xdr:nvSpPr>
      <xdr:spPr>
        <a:xfrm>
          <a:off x="1514475" y="3524250"/>
          <a:ext cx="5934075" cy="3619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457200</xdr:colOff>
      <xdr:row>30</xdr:row>
      <xdr:rowOff>9525</xdr:rowOff>
    </xdr:from>
    <xdr:to>
      <xdr:col>7</xdr:col>
      <xdr:colOff>0</xdr:colOff>
      <xdr:row>33</xdr:row>
      <xdr:rowOff>0</xdr:rowOff>
    </xdr:to>
    <xdr:sp>
      <xdr:nvSpPr>
        <xdr:cNvPr id="7" name="Скругленный прямоугольник 11"/>
        <xdr:cNvSpPr>
          <a:spLocks/>
        </xdr:cNvSpPr>
      </xdr:nvSpPr>
      <xdr:spPr>
        <a:xfrm>
          <a:off x="1504950" y="7610475"/>
          <a:ext cx="5953125" cy="923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447675</xdr:colOff>
      <xdr:row>34</xdr:row>
      <xdr:rowOff>19050</xdr:rowOff>
    </xdr:from>
    <xdr:to>
      <xdr:col>7</xdr:col>
      <xdr:colOff>0</xdr:colOff>
      <xdr:row>37</xdr:row>
      <xdr:rowOff>0</xdr:rowOff>
    </xdr:to>
    <xdr:sp>
      <xdr:nvSpPr>
        <xdr:cNvPr id="8" name="Скругленный прямоугольник 12"/>
        <xdr:cNvSpPr>
          <a:spLocks/>
        </xdr:cNvSpPr>
      </xdr:nvSpPr>
      <xdr:spPr>
        <a:xfrm>
          <a:off x="1495425" y="8743950"/>
          <a:ext cx="5962650" cy="9715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37</xdr:row>
      <xdr:rowOff>190500</xdr:rowOff>
    </xdr:from>
    <xdr:to>
      <xdr:col>7</xdr:col>
      <xdr:colOff>9525</xdr:colOff>
      <xdr:row>42</xdr:row>
      <xdr:rowOff>342900</xdr:rowOff>
    </xdr:to>
    <xdr:sp>
      <xdr:nvSpPr>
        <xdr:cNvPr id="9" name="Скругленный прямоугольник 13"/>
        <xdr:cNvSpPr>
          <a:spLocks/>
        </xdr:cNvSpPr>
      </xdr:nvSpPr>
      <xdr:spPr>
        <a:xfrm>
          <a:off x="1514475" y="9906000"/>
          <a:ext cx="5953125" cy="1685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23</xdr:row>
      <xdr:rowOff>0</xdr:rowOff>
    </xdr:from>
    <xdr:to>
      <xdr:col>6</xdr:col>
      <xdr:colOff>2200275</xdr:colOff>
      <xdr:row>23</xdr:row>
      <xdr:rowOff>0</xdr:rowOff>
    </xdr:to>
    <xdr:sp>
      <xdr:nvSpPr>
        <xdr:cNvPr id="10" name="Скругленный прямоугольник 19"/>
        <xdr:cNvSpPr>
          <a:spLocks/>
        </xdr:cNvSpPr>
      </xdr:nvSpPr>
      <xdr:spPr>
        <a:xfrm>
          <a:off x="1514475" y="5334000"/>
          <a:ext cx="5934075" cy="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23</xdr:row>
      <xdr:rowOff>190500</xdr:rowOff>
    </xdr:from>
    <xdr:to>
      <xdr:col>7</xdr:col>
      <xdr:colOff>19050</xdr:colOff>
      <xdr:row>29</xdr:row>
      <xdr:rowOff>9525</xdr:rowOff>
    </xdr:to>
    <xdr:sp>
      <xdr:nvSpPr>
        <xdr:cNvPr id="11" name="Скругленный прямоугольник 15"/>
        <xdr:cNvSpPr>
          <a:spLocks/>
        </xdr:cNvSpPr>
      </xdr:nvSpPr>
      <xdr:spPr>
        <a:xfrm>
          <a:off x="1524000" y="5524500"/>
          <a:ext cx="5953125" cy="18954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19</xdr:row>
      <xdr:rowOff>0</xdr:rowOff>
    </xdr:from>
    <xdr:to>
      <xdr:col>7</xdr:col>
      <xdr:colOff>9525</xdr:colOff>
      <xdr:row>20</xdr:row>
      <xdr:rowOff>9525</xdr:rowOff>
    </xdr:to>
    <xdr:sp>
      <xdr:nvSpPr>
        <xdr:cNvPr id="12" name="Скругленный прямоугольник 16"/>
        <xdr:cNvSpPr>
          <a:spLocks/>
        </xdr:cNvSpPr>
      </xdr:nvSpPr>
      <xdr:spPr>
        <a:xfrm>
          <a:off x="1524000" y="4067175"/>
          <a:ext cx="5943600" cy="4476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7</xdr:col>
      <xdr:colOff>28575</xdr:colOff>
      <xdr:row>18</xdr:row>
      <xdr:rowOff>180975</xdr:rowOff>
    </xdr:from>
    <xdr:to>
      <xdr:col>7</xdr:col>
      <xdr:colOff>466725</xdr:colOff>
      <xdr:row>20</xdr:row>
      <xdr:rowOff>0</xdr:rowOff>
    </xdr:to>
    <xdr:sp macro="[0]!Sheet_10.KindActivButton_click">
      <xdr:nvSpPr>
        <xdr:cNvPr id="13" name="Овал 17"/>
        <xdr:cNvSpPr>
          <a:spLocks/>
        </xdr:cNvSpPr>
      </xdr:nvSpPr>
      <xdr:spPr>
        <a:xfrm>
          <a:off x="7486650" y="4057650"/>
          <a:ext cx="438150" cy="447675"/>
        </a:xfrm>
        <a:prstGeom prst="ellipse">
          <a:avLst/>
        </a:prstGeom>
        <a:blipFill>
          <a:blip r:embed="rId1"/>
          <a:srcRect/>
          <a:stretch>
            <a:fillRect/>
          </a:stretch>
        </a:blipFill>
        <a:ln w="9525" cmpd="sng">
          <a:solidFill>
            <a:srgbClr val="000000">
              <a:alpha val="50195"/>
            </a:srgbClr>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4</xdr:row>
      <xdr:rowOff>133350</xdr:rowOff>
    </xdr:from>
    <xdr:to>
      <xdr:col>7</xdr:col>
      <xdr:colOff>609600</xdr:colOff>
      <xdr:row>7</xdr:row>
      <xdr:rowOff>19050</xdr:rowOff>
    </xdr:to>
    <xdr:sp>
      <xdr:nvSpPr>
        <xdr:cNvPr id="1" name="Скругленный прямоугольник 1"/>
        <xdr:cNvSpPr>
          <a:spLocks/>
        </xdr:cNvSpPr>
      </xdr:nvSpPr>
      <xdr:spPr>
        <a:xfrm>
          <a:off x="600075" y="276225"/>
          <a:ext cx="7724775" cy="41910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hyperlink" Target="http://gov.spb.ru/gov/otrasl/energ_kom/" TargetMode="Externa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_01">
    <tabColor rgb="FFFF0000"/>
  </sheetPr>
  <dimension ref="A1:AE61"/>
  <sheetViews>
    <sheetView showGridLines="0" zoomScalePageLayoutView="0" workbookViewId="0" topLeftCell="A1">
      <selection activeCell="C5" sqref="C5"/>
    </sheetView>
  </sheetViews>
  <sheetFormatPr defaultColWidth="9.140625" defaultRowHeight="11.25"/>
  <cols>
    <col min="1" max="1" width="9.140625" style="1" customWidth="1"/>
    <col min="2" max="2" width="17.140625" style="88"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7.57421875" style="1" customWidth="1"/>
    <col min="12" max="22" width="11.57421875" style="1" customWidth="1"/>
    <col min="23" max="23" width="16.7109375" style="1" customWidth="1"/>
    <col min="24" max="29" width="16.00390625" style="1" customWidth="1"/>
    <col min="30" max="16384" width="9.140625" style="1" customWidth="1"/>
  </cols>
  <sheetData>
    <row r="1" spans="2:22" ht="12" thickBot="1">
      <c r="B1" s="94" t="s">
        <v>56</v>
      </c>
      <c r="C1" s="96" t="s">
        <v>251</v>
      </c>
      <c r="E1" s="124" t="s">
        <v>6</v>
      </c>
      <c r="F1" s="125" t="s">
        <v>89</v>
      </c>
      <c r="G1" s="125" t="s">
        <v>145</v>
      </c>
      <c r="I1" s="108" t="s">
        <v>2</v>
      </c>
      <c r="J1" s="109" t="s">
        <v>143</v>
      </c>
      <c r="K1" s="90" t="s">
        <v>204</v>
      </c>
      <c r="L1" s="56" t="s">
        <v>189</v>
      </c>
      <c r="M1" s="93" t="s">
        <v>197</v>
      </c>
      <c r="N1" s="56" t="s">
        <v>199</v>
      </c>
      <c r="O1" s="56"/>
      <c r="P1" s="56"/>
      <c r="Q1" s="56"/>
      <c r="R1" s="56"/>
      <c r="S1" s="56"/>
      <c r="T1" s="56"/>
      <c r="V1" t="s">
        <v>289</v>
      </c>
    </row>
    <row r="2" spans="2:22" ht="15">
      <c r="B2" s="95" t="s">
        <v>0</v>
      </c>
      <c r="C2" s="96" t="s">
        <v>251</v>
      </c>
      <c r="E2" s="119">
        <v>2012</v>
      </c>
      <c r="F2" s="120" t="s">
        <v>90</v>
      </c>
      <c r="G2" s="122" t="s">
        <v>104</v>
      </c>
      <c r="I2" s="117" t="s">
        <v>138</v>
      </c>
      <c r="J2" s="107">
        <v>2</v>
      </c>
      <c r="K2" t="s">
        <v>282</v>
      </c>
      <c r="L2" s="186" t="s">
        <v>187</v>
      </c>
      <c r="M2" s="186" t="s">
        <v>300</v>
      </c>
      <c r="N2" s="56"/>
      <c r="O2" s="56"/>
      <c r="P2" s="56"/>
      <c r="Q2" s="56"/>
      <c r="R2" s="56"/>
      <c r="S2" s="56"/>
      <c r="T2" s="56"/>
      <c r="V2" t="s">
        <v>288</v>
      </c>
    </row>
    <row r="3" spans="2:22" ht="15.75" thickBot="1">
      <c r="B3" s="95" t="s">
        <v>26</v>
      </c>
      <c r="C3" s="96" t="s">
        <v>202</v>
      </c>
      <c r="E3" s="101">
        <v>2013</v>
      </c>
      <c r="F3" s="120" t="s">
        <v>91</v>
      </c>
      <c r="G3" s="123" t="s">
        <v>105</v>
      </c>
      <c r="I3" s="116" t="s">
        <v>20</v>
      </c>
      <c r="J3" s="106">
        <v>-1</v>
      </c>
      <c r="K3" t="s">
        <v>283</v>
      </c>
      <c r="L3" s="186" t="s">
        <v>188</v>
      </c>
      <c r="N3" s="226">
        <f>YEAR_PERIOD</f>
        <v>2017</v>
      </c>
      <c r="O3" s="227"/>
      <c r="P3" s="227"/>
      <c r="Q3" s="228">
        <f>IF(ISERROR(MATCH(MONTH_PERIOD,Квартал,0)),0,(3*MATCH(MONTH_PERIOD,Квартал,0)))</f>
        <v>0</v>
      </c>
      <c r="R3" s="229" t="s">
        <v>200</v>
      </c>
      <c r="S3" s="229" t="s">
        <v>201</v>
      </c>
      <c r="T3" s="230"/>
      <c r="V3" t="s">
        <v>290</v>
      </c>
    </row>
    <row r="4" spans="2:20" ht="11.25">
      <c r="B4" s="95" t="s">
        <v>1</v>
      </c>
      <c r="C4" s="96" t="s">
        <v>307</v>
      </c>
      <c r="E4" s="101">
        <v>2014</v>
      </c>
      <c r="F4" s="120" t="s">
        <v>92</v>
      </c>
      <c r="I4" s="104" t="s">
        <v>140</v>
      </c>
      <c r="J4" s="105">
        <v>2</v>
      </c>
      <c r="N4" s="231"/>
      <c r="O4" s="232"/>
      <c r="P4" s="233"/>
      <c r="Q4" s="228"/>
      <c r="R4" s="56"/>
      <c r="S4" s="56"/>
      <c r="T4" s="56"/>
    </row>
    <row r="5" spans="2:20" ht="11.25">
      <c r="B5" s="95" t="s">
        <v>19</v>
      </c>
      <c r="C5" s="97" t="s">
        <v>203</v>
      </c>
      <c r="E5" s="101">
        <v>2015</v>
      </c>
      <c r="F5" s="120" t="s">
        <v>93</v>
      </c>
      <c r="I5" s="104" t="s">
        <v>139</v>
      </c>
      <c r="J5" s="105">
        <v>2</v>
      </c>
      <c r="N5" s="231"/>
      <c r="O5" s="234"/>
      <c r="P5" s="233"/>
      <c r="Q5" s="228"/>
      <c r="R5" s="235"/>
      <c r="S5" s="236"/>
      <c r="T5" s="56"/>
    </row>
    <row r="6" spans="2:20" ht="11.25">
      <c r="B6" s="95" t="s">
        <v>27</v>
      </c>
      <c r="C6" s="98" t="str">
        <f>Титульный!F14</f>
        <v>АО "Интер РАО - Электрогенерация" (филиал "Северо-Западная ТЭЦ")</v>
      </c>
      <c r="E6" s="101">
        <v>2016</v>
      </c>
      <c r="F6" s="120" t="s">
        <v>94</v>
      </c>
      <c r="I6" s="104" t="s">
        <v>141</v>
      </c>
      <c r="J6" s="105">
        <v>2</v>
      </c>
      <c r="N6" s="231"/>
      <c r="O6" s="234"/>
      <c r="P6" s="233"/>
      <c r="Q6" s="228"/>
      <c r="R6" s="235"/>
      <c r="S6" s="236"/>
      <c r="T6" s="56"/>
    </row>
    <row r="7" spans="2:20" ht="11.25">
      <c r="B7" s="95" t="s">
        <v>28</v>
      </c>
      <c r="C7" s="98">
        <f>YEAR_PERIOD</f>
        <v>2017</v>
      </c>
      <c r="E7" s="101">
        <v>2017</v>
      </c>
      <c r="F7" s="120" t="s">
        <v>95</v>
      </c>
      <c r="I7" s="104" t="s">
        <v>142</v>
      </c>
      <c r="J7" s="105">
        <v>-1</v>
      </c>
      <c r="N7" s="231"/>
      <c r="O7" s="234"/>
      <c r="P7" s="237"/>
      <c r="Q7" s="228"/>
      <c r="R7" s="235"/>
      <c r="S7" s="236"/>
      <c r="T7" s="56"/>
    </row>
    <row r="8" spans="2:10" ht="11.25">
      <c r="B8" s="95" t="s">
        <v>30</v>
      </c>
      <c r="C8" s="97" t="s">
        <v>6</v>
      </c>
      <c r="E8" s="101">
        <v>2018</v>
      </c>
      <c r="F8" s="120" t="s">
        <v>96</v>
      </c>
      <c r="I8" s="104" t="s">
        <v>261</v>
      </c>
      <c r="J8" s="105">
        <v>2</v>
      </c>
    </row>
    <row r="9" spans="2:10" ht="12" thickBot="1">
      <c r="B9" s="99" t="s">
        <v>29</v>
      </c>
      <c r="C9" s="100" t="str">
        <f>PF</f>
        <v>План</v>
      </c>
      <c r="E9" s="101">
        <v>2019</v>
      </c>
      <c r="F9" s="120" t="s">
        <v>97</v>
      </c>
      <c r="I9" s="104" t="s">
        <v>260</v>
      </c>
      <c r="J9" s="105">
        <v>2</v>
      </c>
    </row>
    <row r="10" spans="3:10" ht="12" thickBot="1">
      <c r="C10" s="39"/>
      <c r="E10" s="102">
        <v>2020</v>
      </c>
      <c r="F10" s="120" t="s">
        <v>98</v>
      </c>
      <c r="I10" s="104" t="s">
        <v>262</v>
      </c>
      <c r="J10" s="105">
        <v>2</v>
      </c>
    </row>
    <row r="11" spans="6:10" ht="11.25">
      <c r="F11" s="120" t="s">
        <v>99</v>
      </c>
      <c r="I11" s="104" t="s">
        <v>267</v>
      </c>
      <c r="J11" s="105">
        <v>2</v>
      </c>
    </row>
    <row r="12" spans="6:10" ht="11.25">
      <c r="F12" s="120" t="s">
        <v>100</v>
      </c>
      <c r="I12" s="104" t="s">
        <v>273</v>
      </c>
      <c r="J12" s="105">
        <v>2</v>
      </c>
    </row>
    <row r="13" spans="6:10" ht="12" thickBot="1">
      <c r="F13" s="121" t="s">
        <v>101</v>
      </c>
      <c r="I13" s="104" t="s">
        <v>274</v>
      </c>
      <c r="J13" s="105">
        <v>2</v>
      </c>
    </row>
    <row r="14" spans="9:10" ht="12" thickBot="1">
      <c r="I14" s="104" t="s">
        <v>179</v>
      </c>
      <c r="J14" s="105">
        <v>-1</v>
      </c>
    </row>
    <row r="15" spans="2:10" ht="12" thickBot="1">
      <c r="B15" s="110" t="s">
        <v>167</v>
      </c>
      <c r="C15" s="111" t="s">
        <v>155</v>
      </c>
      <c r="D15" s="111" t="s">
        <v>166</v>
      </c>
      <c r="E15" s="112" t="s">
        <v>24</v>
      </c>
      <c r="I15" s="116" t="s">
        <v>144</v>
      </c>
      <c r="J15" s="118">
        <v>-1</v>
      </c>
    </row>
    <row r="16" spans="2:5" ht="22.5">
      <c r="B16" s="94" t="s">
        <v>27</v>
      </c>
      <c r="C16" s="114" t="s">
        <v>3</v>
      </c>
      <c r="D16" s="114" t="s">
        <v>144</v>
      </c>
      <c r="E16" s="107">
        <v>2</v>
      </c>
    </row>
    <row r="17" spans="2:5" ht="11.25">
      <c r="B17" s="95" t="s">
        <v>146</v>
      </c>
      <c r="C17" s="113" t="s">
        <v>4</v>
      </c>
      <c r="D17" s="113" t="s">
        <v>144</v>
      </c>
      <c r="E17" s="103">
        <v>2</v>
      </c>
    </row>
    <row r="18" spans="2:5" ht="11.25">
      <c r="B18" s="95" t="s">
        <v>147</v>
      </c>
      <c r="C18" s="113" t="s">
        <v>5</v>
      </c>
      <c r="D18" s="113" t="s">
        <v>144</v>
      </c>
      <c r="E18" s="103">
        <v>2</v>
      </c>
    </row>
    <row r="19" spans="2:5" ht="11.25">
      <c r="B19" s="95" t="s">
        <v>148</v>
      </c>
      <c r="C19" s="113" t="s">
        <v>6</v>
      </c>
      <c r="D19" s="113" t="s">
        <v>144</v>
      </c>
      <c r="E19" s="103">
        <v>2</v>
      </c>
    </row>
    <row r="20" spans="2:5" ht="11.25">
      <c r="B20" s="95" t="s">
        <v>29</v>
      </c>
      <c r="C20" s="113" t="s">
        <v>25</v>
      </c>
      <c r="D20" s="113" t="s">
        <v>144</v>
      </c>
      <c r="E20" s="103">
        <v>2</v>
      </c>
    </row>
    <row r="21" spans="2:5" ht="11.25">
      <c r="B21" s="95" t="s">
        <v>149</v>
      </c>
      <c r="C21" s="113" t="s">
        <v>156</v>
      </c>
      <c r="D21" s="113" t="s">
        <v>144</v>
      </c>
      <c r="E21" s="103">
        <v>2</v>
      </c>
    </row>
    <row r="22" spans="2:31" s="56" customFormat="1" ht="11.25">
      <c r="B22" s="95" t="s">
        <v>150</v>
      </c>
      <c r="C22" s="113" t="s">
        <v>157</v>
      </c>
      <c r="D22" s="113" t="s">
        <v>144</v>
      </c>
      <c r="E22" s="103">
        <v>2</v>
      </c>
      <c r="I22" s="1"/>
      <c r="J22" s="1"/>
      <c r="M22" s="62"/>
      <c r="N22" s="62"/>
      <c r="O22" s="62"/>
      <c r="P22" s="62"/>
      <c r="Q22" s="62"/>
      <c r="R22" s="68"/>
      <c r="S22" s="61"/>
      <c r="T22" s="61"/>
      <c r="U22" s="61"/>
      <c r="V22" s="69"/>
      <c r="W22" s="69"/>
      <c r="X22" s="61"/>
      <c r="Y22" s="61"/>
      <c r="Z22" s="61"/>
      <c r="AA22" s="61"/>
      <c r="AB22" s="61"/>
      <c r="AC22" s="61"/>
      <c r="AD22" s="61"/>
      <c r="AE22" s="61"/>
    </row>
    <row r="23" spans="2:31" s="56" customFormat="1" ht="22.5">
      <c r="B23" s="95" t="s">
        <v>152</v>
      </c>
      <c r="C23" s="113" t="s">
        <v>159</v>
      </c>
      <c r="D23" s="113" t="s">
        <v>144</v>
      </c>
      <c r="E23" s="103">
        <v>2</v>
      </c>
      <c r="I23" s="1"/>
      <c r="J23" s="1"/>
      <c r="M23" s="62"/>
      <c r="N23" s="62"/>
      <c r="O23" s="62"/>
      <c r="P23" s="62"/>
      <c r="Q23" s="62"/>
      <c r="R23" s="68"/>
      <c r="S23" s="61"/>
      <c r="T23" s="61"/>
      <c r="U23" s="61"/>
      <c r="V23" s="69"/>
      <c r="W23" s="69"/>
      <c r="X23" s="61"/>
      <c r="Y23" s="61"/>
      <c r="Z23" s="61"/>
      <c r="AA23" s="61"/>
      <c r="AB23" s="61"/>
      <c r="AC23" s="61"/>
      <c r="AD23" s="61"/>
      <c r="AE23" s="61"/>
    </row>
    <row r="24" spans="2:5" ht="11.25">
      <c r="B24" s="95" t="s">
        <v>151</v>
      </c>
      <c r="C24" s="113" t="s">
        <v>158</v>
      </c>
      <c r="D24" s="113" t="s">
        <v>144</v>
      </c>
      <c r="E24" s="103">
        <v>2</v>
      </c>
    </row>
    <row r="25" spans="2:5" ht="33.75">
      <c r="B25" s="95" t="s">
        <v>303</v>
      </c>
      <c r="C25" s="113" t="s">
        <v>291</v>
      </c>
      <c r="D25" s="113" t="s">
        <v>144</v>
      </c>
      <c r="E25" s="103">
        <v>2</v>
      </c>
    </row>
    <row r="26" spans="2:5" s="56" customFormat="1" ht="11.25">
      <c r="B26" s="95" t="s">
        <v>292</v>
      </c>
      <c r="C26" s="113" t="s">
        <v>186</v>
      </c>
      <c r="D26" s="113" t="s">
        <v>144</v>
      </c>
      <c r="E26" s="103">
        <v>2</v>
      </c>
    </row>
    <row r="27" spans="2:5" s="56" customFormat="1" ht="11.25">
      <c r="B27" s="95" t="s">
        <v>293</v>
      </c>
      <c r="C27" s="113" t="s">
        <v>296</v>
      </c>
      <c r="D27" s="113" t="s">
        <v>144</v>
      </c>
      <c r="E27" s="103">
        <v>2</v>
      </c>
    </row>
    <row r="28" spans="2:5" s="56" customFormat="1" ht="33.75">
      <c r="B28" s="95" t="s">
        <v>294</v>
      </c>
      <c r="C28" s="113" t="s">
        <v>297</v>
      </c>
      <c r="D28" s="113" t="s">
        <v>144</v>
      </c>
      <c r="E28" s="103">
        <v>2</v>
      </c>
    </row>
    <row r="29" spans="2:5" s="56" customFormat="1" ht="33.75">
      <c r="B29" s="95" t="s">
        <v>295</v>
      </c>
      <c r="C29" s="113" t="s">
        <v>298</v>
      </c>
      <c r="D29" s="113" t="s">
        <v>144</v>
      </c>
      <c r="E29" s="103">
        <v>2</v>
      </c>
    </row>
    <row r="30" spans="2:10" ht="22.5">
      <c r="B30" s="95" t="s">
        <v>193</v>
      </c>
      <c r="C30" s="113" t="s">
        <v>180</v>
      </c>
      <c r="D30" s="113" t="s">
        <v>179</v>
      </c>
      <c r="E30" s="103">
        <v>2</v>
      </c>
      <c r="I30" s="56"/>
      <c r="J30" s="56"/>
    </row>
    <row r="31" spans="2:5" s="56" customFormat="1" ht="22.5">
      <c r="B31" s="95" t="s">
        <v>194</v>
      </c>
      <c r="C31" s="113" t="s">
        <v>181</v>
      </c>
      <c r="D31" s="113" t="s">
        <v>179</v>
      </c>
      <c r="E31" s="103">
        <v>2</v>
      </c>
    </row>
    <row r="32" spans="2:5" s="56" customFormat="1" ht="22.5">
      <c r="B32" s="95" t="s">
        <v>195</v>
      </c>
      <c r="C32" s="113" t="s">
        <v>184</v>
      </c>
      <c r="D32" s="113" t="s">
        <v>179</v>
      </c>
      <c r="E32" s="103">
        <v>2</v>
      </c>
    </row>
    <row r="33" spans="2:5" s="56" customFormat="1" ht="22.5">
      <c r="B33" s="95" t="s">
        <v>301</v>
      </c>
      <c r="C33" s="113" t="s">
        <v>302</v>
      </c>
      <c r="D33" s="113" t="s">
        <v>273</v>
      </c>
      <c r="E33" s="103">
        <v>1</v>
      </c>
    </row>
    <row r="34" spans="2:5" s="56" customFormat="1" ht="11.25">
      <c r="B34" s="95" t="s">
        <v>153</v>
      </c>
      <c r="C34" s="113" t="s">
        <v>160</v>
      </c>
      <c r="D34" s="113" t="s">
        <v>144</v>
      </c>
      <c r="E34" s="103">
        <v>1</v>
      </c>
    </row>
    <row r="35" spans="2:5" s="56" customFormat="1" ht="11.25">
      <c r="B35" s="95" t="s">
        <v>154</v>
      </c>
      <c r="C35" s="113" t="s">
        <v>161</v>
      </c>
      <c r="D35" s="113" t="s">
        <v>144</v>
      </c>
      <c r="E35" s="103">
        <v>1</v>
      </c>
    </row>
    <row r="36" spans="2:5" s="56" customFormat="1" ht="11.25">
      <c r="B36" s="95" t="s">
        <v>164</v>
      </c>
      <c r="C36" s="113" t="s">
        <v>162</v>
      </c>
      <c r="D36" s="113" t="s">
        <v>144</v>
      </c>
      <c r="E36" s="103">
        <v>1</v>
      </c>
    </row>
    <row r="37" spans="2:5" s="56" customFormat="1" ht="12" thickBot="1">
      <c r="B37" s="99" t="s">
        <v>165</v>
      </c>
      <c r="C37" s="115" t="s">
        <v>163</v>
      </c>
      <c r="D37" s="115" t="s">
        <v>144</v>
      </c>
      <c r="E37" s="106">
        <v>1</v>
      </c>
    </row>
    <row r="38" spans="2:5" s="56" customFormat="1" ht="12" thickBot="1">
      <c r="B38" s="110"/>
      <c r="C38" s="184"/>
      <c r="D38" s="184"/>
      <c r="E38" s="185"/>
    </row>
    <row r="39" spans="2:5" s="56" customFormat="1" ht="11.25">
      <c r="B39" s="88"/>
      <c r="C39" s="1"/>
      <c r="D39" s="1"/>
      <c r="E39" s="1"/>
    </row>
    <row r="40" spans="2:10" s="56" customFormat="1" ht="11.25">
      <c r="B40" s="88"/>
      <c r="C40" s="1"/>
      <c r="D40" s="1"/>
      <c r="E40" s="1"/>
      <c r="I40" s="1"/>
      <c r="J40" s="1"/>
    </row>
    <row r="43" spans="9:11" ht="11.25">
      <c r="I43" s="67"/>
      <c r="J43" s="56"/>
      <c r="K43" s="56"/>
    </row>
    <row r="44" spans="9:31" ht="11.25">
      <c r="I44" s="67"/>
      <c r="J44" s="56"/>
      <c r="L44" s="273"/>
      <c r="M44" s="62"/>
      <c r="N44" s="62"/>
      <c r="O44" s="62"/>
      <c r="P44" s="62"/>
      <c r="Q44" s="62"/>
      <c r="R44" s="63"/>
      <c r="S44" s="63"/>
      <c r="T44" s="63"/>
      <c r="U44" s="63"/>
      <c r="V44" s="63"/>
      <c r="W44" s="63"/>
      <c r="X44" s="63"/>
      <c r="Y44" s="63"/>
      <c r="Z44" s="63"/>
      <c r="AA44" s="63"/>
      <c r="AB44" s="63"/>
      <c r="AC44" s="63"/>
      <c r="AD44" s="63"/>
      <c r="AE44" s="63"/>
    </row>
    <row r="45" spans="2:31" s="56" customFormat="1" ht="11.25">
      <c r="B45" s="88"/>
      <c r="C45" s="1"/>
      <c r="D45" s="1"/>
      <c r="E45" s="1"/>
      <c r="I45" s="1"/>
      <c r="J45" s="1"/>
      <c r="K45" s="1"/>
      <c r="L45" s="273"/>
      <c r="M45" s="62"/>
      <c r="N45" s="62"/>
      <c r="O45" s="62"/>
      <c r="P45" s="62"/>
      <c r="Q45" s="62"/>
      <c r="R45" s="63"/>
      <c r="S45" s="63"/>
      <c r="T45" s="63"/>
      <c r="U45" s="63"/>
      <c r="V45" s="63"/>
      <c r="W45" s="63"/>
      <c r="X45" s="63"/>
      <c r="Y45" s="63"/>
      <c r="Z45" s="63"/>
      <c r="AA45" s="63"/>
      <c r="AB45" s="63"/>
      <c r="AC45" s="63"/>
      <c r="AD45" s="63"/>
      <c r="AE45" s="63"/>
    </row>
    <row r="46" spans="12:31" ht="11.25">
      <c r="L46" s="273"/>
      <c r="M46" s="62"/>
      <c r="N46" s="62"/>
      <c r="O46" s="62"/>
      <c r="P46" s="62"/>
      <c r="Q46" s="62"/>
      <c r="R46" s="68"/>
      <c r="S46" s="61"/>
      <c r="T46" s="61"/>
      <c r="U46" s="61"/>
      <c r="V46" s="69"/>
      <c r="W46" s="69"/>
      <c r="X46" s="61"/>
      <c r="Y46" s="61"/>
      <c r="Z46" s="61"/>
      <c r="AA46" s="61"/>
      <c r="AB46" s="61"/>
      <c r="AC46" s="61"/>
      <c r="AD46" s="61"/>
      <c r="AE46" s="61"/>
    </row>
    <row r="47" spans="7:29" ht="11.25">
      <c r="G47" s="60"/>
      <c r="H47" s="273"/>
      <c r="K47" s="62"/>
      <c r="L47" s="62"/>
      <c r="M47" s="62"/>
      <c r="N47" s="62"/>
      <c r="O47" s="62"/>
      <c r="P47" s="63"/>
      <c r="Q47" s="63"/>
      <c r="R47" s="63"/>
      <c r="S47" s="63"/>
      <c r="T47" s="63"/>
      <c r="U47" s="63"/>
      <c r="V47" s="63"/>
      <c r="W47" s="63"/>
      <c r="X47" s="63"/>
      <c r="Y47" s="63"/>
      <c r="Z47" s="63"/>
      <c r="AA47" s="63"/>
      <c r="AB47" s="63"/>
      <c r="AC47" s="63"/>
    </row>
    <row r="48" spans="7:29" ht="11.25">
      <c r="G48" s="64"/>
      <c r="H48" s="273"/>
      <c r="K48" s="65"/>
      <c r="L48" s="65"/>
      <c r="M48" s="65"/>
      <c r="N48" s="65"/>
      <c r="O48" s="65"/>
      <c r="P48" s="66"/>
      <c r="Q48" s="66"/>
      <c r="R48" s="66"/>
      <c r="S48" s="66"/>
      <c r="T48" s="66"/>
      <c r="U48" s="66"/>
      <c r="V48" s="66"/>
      <c r="W48" s="66"/>
      <c r="X48" s="66"/>
      <c r="Y48" s="66"/>
      <c r="Z48" s="66"/>
      <c r="AA48" s="66"/>
      <c r="AB48" s="66"/>
      <c r="AC48" s="66"/>
    </row>
    <row r="49" spans="7:29" ht="11.25">
      <c r="G49" s="64"/>
      <c r="H49" s="273"/>
      <c r="K49" s="65"/>
      <c r="L49" s="65"/>
      <c r="M49" s="65"/>
      <c r="N49" s="65"/>
      <c r="O49" s="65"/>
      <c r="P49" s="66"/>
      <c r="Q49" s="66"/>
      <c r="R49" s="66"/>
      <c r="S49" s="66"/>
      <c r="T49" s="66"/>
      <c r="U49" s="66"/>
      <c r="V49" s="66"/>
      <c r="W49" s="66"/>
      <c r="X49" s="66"/>
      <c r="Y49" s="66"/>
      <c r="Z49" s="66"/>
      <c r="AA49" s="66"/>
      <c r="AB49" s="66"/>
      <c r="AC49" s="66"/>
    </row>
    <row r="50" spans="7:29" ht="11.25">
      <c r="G50" s="67"/>
      <c r="H50" s="273"/>
      <c r="J50" s="56"/>
      <c r="K50" s="62"/>
      <c r="L50" s="62"/>
      <c r="M50" s="62"/>
      <c r="N50" s="62"/>
      <c r="O50" s="62"/>
      <c r="P50" s="68"/>
      <c r="Q50" s="61"/>
      <c r="R50" s="61"/>
      <c r="S50" s="61"/>
      <c r="T50" s="69"/>
      <c r="U50" s="69"/>
      <c r="V50" s="61"/>
      <c r="W50" s="61"/>
      <c r="X50" s="61"/>
      <c r="Y50" s="61"/>
      <c r="Z50" s="61"/>
      <c r="AA50" s="61"/>
      <c r="AB50" s="61"/>
      <c r="AC50" s="61"/>
    </row>
    <row r="51" spans="7:29" ht="11.25">
      <c r="G51" s="274"/>
      <c r="H51" s="274"/>
      <c r="I51" s="60"/>
      <c r="K51" s="61"/>
      <c r="L51" s="61"/>
      <c r="M51" s="61"/>
      <c r="N51" s="61"/>
      <c r="O51" s="61"/>
      <c r="P51" s="63"/>
      <c r="Q51" s="63"/>
      <c r="R51" s="63"/>
      <c r="S51" s="63"/>
      <c r="T51" s="63"/>
      <c r="U51" s="63"/>
      <c r="V51" s="63"/>
      <c r="W51" s="63"/>
      <c r="X51" s="63"/>
      <c r="Y51" s="63"/>
      <c r="Z51" s="63"/>
      <c r="AA51" s="63"/>
      <c r="AB51" s="63"/>
      <c r="AC51" s="63"/>
    </row>
    <row r="52" spans="7:29" ht="11.25">
      <c r="G52" s="60"/>
      <c r="H52" s="70"/>
      <c r="I52" s="60"/>
      <c r="K52" s="62"/>
      <c r="L52" s="62"/>
      <c r="M52" s="62"/>
      <c r="N52" s="62"/>
      <c r="O52" s="62"/>
      <c r="P52" s="63"/>
      <c r="Q52" s="63"/>
      <c r="R52" s="63"/>
      <c r="S52" s="63"/>
      <c r="T52" s="63"/>
      <c r="U52" s="63"/>
      <c r="V52" s="63"/>
      <c r="W52" s="63"/>
      <c r="X52" s="63"/>
      <c r="Y52" s="63"/>
      <c r="Z52" s="63"/>
      <c r="AA52" s="63"/>
      <c r="AB52" s="63"/>
      <c r="AC52" s="63"/>
    </row>
    <row r="53" spans="7:29" ht="11.25">
      <c r="G53" s="64"/>
      <c r="H53" s="70"/>
      <c r="I53" s="67"/>
      <c r="K53" s="65"/>
      <c r="L53" s="65"/>
      <c r="M53" s="65"/>
      <c r="N53" s="65"/>
      <c r="O53" s="65"/>
      <c r="P53" s="66"/>
      <c r="Q53" s="66"/>
      <c r="R53" s="66"/>
      <c r="S53" s="66"/>
      <c r="T53" s="66"/>
      <c r="U53" s="66"/>
      <c r="V53" s="66"/>
      <c r="W53" s="66"/>
      <c r="X53" s="66"/>
      <c r="Y53" s="66"/>
      <c r="Z53" s="66"/>
      <c r="AA53" s="66"/>
      <c r="AB53" s="66"/>
      <c r="AC53" s="66"/>
    </row>
    <row r="54" spans="7:29" ht="11.25">
      <c r="G54" s="64"/>
      <c r="H54" s="70"/>
      <c r="K54" s="65"/>
      <c r="L54" s="65"/>
      <c r="M54" s="65"/>
      <c r="N54" s="65"/>
      <c r="O54" s="65"/>
      <c r="P54" s="66"/>
      <c r="Q54" s="66"/>
      <c r="R54" s="66"/>
      <c r="S54" s="66"/>
      <c r="T54" s="66"/>
      <c r="U54" s="66"/>
      <c r="V54" s="66"/>
      <c r="W54" s="66"/>
      <c r="X54" s="66"/>
      <c r="Y54" s="66"/>
      <c r="Z54" s="66"/>
      <c r="AA54" s="66"/>
      <c r="AB54" s="66"/>
      <c r="AC54" s="66"/>
    </row>
    <row r="55" spans="7:29" ht="11.25">
      <c r="G55" s="67"/>
      <c r="H55" s="70"/>
      <c r="K55" s="62"/>
      <c r="L55" s="62"/>
      <c r="M55" s="62"/>
      <c r="N55" s="62"/>
      <c r="O55" s="62"/>
      <c r="P55" s="68"/>
      <c r="Q55" s="61"/>
      <c r="R55" s="61"/>
      <c r="S55" s="61"/>
      <c r="T55" s="69"/>
      <c r="U55" s="69"/>
      <c r="V55" s="61"/>
      <c r="W55" s="61"/>
      <c r="X55" s="61"/>
      <c r="Y55" s="61"/>
      <c r="Z55" s="61"/>
      <c r="AA55" s="61"/>
      <c r="AB55" s="61"/>
      <c r="AC55" s="61"/>
    </row>
    <row r="56" spans="7:29" ht="11.25">
      <c r="G56" s="59"/>
      <c r="H56" s="70"/>
      <c r="K56" s="61"/>
      <c r="L56" s="61"/>
      <c r="M56" s="61"/>
      <c r="N56" s="61"/>
      <c r="O56" s="61"/>
      <c r="P56" s="63"/>
      <c r="Q56" s="63"/>
      <c r="R56" s="63"/>
      <c r="S56" s="63"/>
      <c r="T56" s="63"/>
      <c r="U56" s="63"/>
      <c r="V56" s="63"/>
      <c r="W56" s="63"/>
      <c r="X56" s="63"/>
      <c r="Y56" s="63"/>
      <c r="Z56" s="63"/>
      <c r="AA56" s="63"/>
      <c r="AB56" s="63"/>
      <c r="AC56" s="63"/>
    </row>
    <row r="57" spans="7:29" ht="11.25">
      <c r="G57" s="60"/>
      <c r="H57" s="70"/>
      <c r="K57" s="62"/>
      <c r="L57" s="62"/>
      <c r="M57" s="62"/>
      <c r="N57" s="62"/>
      <c r="O57" s="62"/>
      <c r="P57" s="63"/>
      <c r="Q57" s="63"/>
      <c r="R57" s="63"/>
      <c r="S57" s="63"/>
      <c r="T57" s="63"/>
      <c r="U57" s="63"/>
      <c r="V57" s="63"/>
      <c r="W57" s="63"/>
      <c r="X57" s="63"/>
      <c r="Y57" s="63"/>
      <c r="Z57" s="63"/>
      <c r="AA57" s="63"/>
      <c r="AB57" s="63"/>
      <c r="AC57" s="63"/>
    </row>
    <row r="58" spans="7:29" ht="11.25">
      <c r="G58" s="64"/>
      <c r="H58" s="70"/>
      <c r="K58" s="65"/>
      <c r="L58" s="65"/>
      <c r="M58" s="65"/>
      <c r="N58" s="65"/>
      <c r="O58" s="65"/>
      <c r="P58" s="66"/>
      <c r="Q58" s="66"/>
      <c r="R58" s="66"/>
      <c r="S58" s="66"/>
      <c r="T58" s="66"/>
      <c r="U58" s="66"/>
      <c r="V58" s="66"/>
      <c r="W58" s="66"/>
      <c r="X58" s="66"/>
      <c r="Y58" s="66"/>
      <c r="Z58" s="66"/>
      <c r="AA58" s="66"/>
      <c r="AB58" s="66"/>
      <c r="AC58" s="66"/>
    </row>
    <row r="59" spans="7:29" ht="12" thickBot="1">
      <c r="G59" s="64"/>
      <c r="H59" s="70"/>
      <c r="K59" s="65"/>
      <c r="L59" s="65"/>
      <c r="M59" s="65"/>
      <c r="N59" s="65"/>
      <c r="O59" s="65"/>
      <c r="P59" s="66"/>
      <c r="Q59" s="66"/>
      <c r="R59" s="66"/>
      <c r="S59" s="66"/>
      <c r="T59" s="66"/>
      <c r="U59" s="66"/>
      <c r="V59" s="66"/>
      <c r="W59" s="66"/>
      <c r="X59" s="66"/>
      <c r="Y59" s="66"/>
      <c r="Z59" s="66"/>
      <c r="AA59" s="66"/>
      <c r="AB59" s="66"/>
      <c r="AC59" s="66"/>
    </row>
    <row r="60" spans="1:14" ht="19.5" customHeight="1" thickBot="1">
      <c r="A60" s="126"/>
      <c r="B60" s="126"/>
      <c r="C60" s="90"/>
      <c r="D60" s="130"/>
      <c r="E60" s="275"/>
      <c r="F60" s="276"/>
      <c r="G60" s="276"/>
      <c r="H60" s="277"/>
      <c r="I60" s="131"/>
      <c r="K60" s="136"/>
      <c r="L60" s="136"/>
      <c r="M60" s="136"/>
      <c r="N60" s="136"/>
    </row>
    <row r="61" spans="7:29" ht="11.25">
      <c r="G61" s="59"/>
      <c r="H61" s="70"/>
      <c r="K61" s="62"/>
      <c r="L61" s="62"/>
      <c r="M61" s="62"/>
      <c r="N61" s="62"/>
      <c r="O61" s="62"/>
      <c r="P61" s="63"/>
      <c r="Q61" s="63"/>
      <c r="R61" s="63"/>
      <c r="S61" s="63"/>
      <c r="T61" s="63"/>
      <c r="U61" s="63"/>
      <c r="V61" s="63"/>
      <c r="W61" s="63"/>
      <c r="X61" s="63"/>
      <c r="Y61" s="63"/>
      <c r="Z61" s="63"/>
      <c r="AA61" s="63"/>
      <c r="AB61" s="63"/>
      <c r="AC61" s="63"/>
    </row>
  </sheetData>
  <sheetProtection formatColumns="0" formatRows="0"/>
  <mergeCells count="4">
    <mergeCell ref="L44:L46"/>
    <mergeCell ref="H47:H50"/>
    <mergeCell ref="G51:H51"/>
    <mergeCell ref="E60:H60"/>
  </mergeCells>
  <dataValidations count="2">
    <dataValidation allowBlank="1" showInputMessage="1" showErrorMessage="1" error="Допускается ввод только положительных действительных чисел!" sqref="K53:O54 K58:O59 G58:G59 G53:G54 K48:O49 G48:G49"/>
    <dataValidation type="decimal" operator="greaterThanOrEqual" allowBlank="1" showErrorMessage="1" error="Допускается ввод значений больших или равных 0" sqref="P53:AC54 P58:AC59 P48:AC49">
      <formula1>0</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_12">
    <pageSetUpPr fitToPage="1"/>
  </sheetPr>
  <dimension ref="A1:N22"/>
  <sheetViews>
    <sheetView showGridLines="0" zoomScalePageLayoutView="0" workbookViewId="0" topLeftCell="C4">
      <selection activeCell="C4" sqref="C4"/>
    </sheetView>
  </sheetViews>
  <sheetFormatPr defaultColWidth="9.140625" defaultRowHeight="11.25"/>
  <cols>
    <col min="1" max="2" width="8.140625" style="127" hidden="1" customWidth="1"/>
    <col min="3" max="3" width="9.00390625" style="89" bestFit="1" customWidth="1"/>
    <col min="5" max="5" width="10.7109375" style="0" customWidth="1"/>
    <col min="6" max="6" width="50.7109375" style="0" customWidth="1"/>
    <col min="7" max="7" width="5.7109375" style="0" customWidth="1"/>
    <col min="8" max="8" width="50.7109375" style="0" customWidth="1"/>
  </cols>
  <sheetData>
    <row r="1" spans="1:8" s="127" customFormat="1" ht="32.25" customHeight="1" hidden="1">
      <c r="A1" s="126">
        <f>ID</f>
        <v>26361128</v>
      </c>
      <c r="B1" s="126"/>
      <c r="C1" s="126"/>
      <c r="D1" s="126"/>
      <c r="E1" s="135"/>
      <c r="F1" s="135"/>
      <c r="G1" s="135"/>
      <c r="H1" s="126"/>
    </row>
    <row r="2" spans="1:3" s="127" customFormat="1" ht="32.25" customHeight="1" hidden="1">
      <c r="A2" s="126"/>
      <c r="B2" s="126"/>
      <c r="C2" s="126"/>
    </row>
    <row r="3" spans="1:8" s="127" customFormat="1" ht="32.25" customHeight="1" hidden="1">
      <c r="A3" s="126"/>
      <c r="B3" s="126"/>
      <c r="C3" s="126"/>
      <c r="D3" s="126"/>
      <c r="E3" s="126"/>
      <c r="F3" s="126"/>
      <c r="G3" s="126"/>
      <c r="H3" s="126"/>
    </row>
    <row r="4" spans="1:9" ht="11.25">
      <c r="A4" s="126"/>
      <c r="B4" s="126"/>
      <c r="C4" s="90"/>
      <c r="D4" s="128"/>
      <c r="E4" s="129"/>
      <c r="F4" s="129"/>
      <c r="G4" s="129"/>
      <c r="H4" s="129"/>
      <c r="I4" s="143" t="str">
        <f>FORMID</f>
        <v>VO.OPENINFO.TARIF.4.178</v>
      </c>
    </row>
    <row r="5" spans="1:9" ht="11.25">
      <c r="A5" s="126"/>
      <c r="B5" s="126"/>
      <c r="C5" s="90"/>
      <c r="D5" s="130"/>
      <c r="E5" s="38"/>
      <c r="F5" s="38"/>
      <c r="G5" s="38"/>
      <c r="H5" s="38"/>
      <c r="I5" s="145" t="s">
        <v>267</v>
      </c>
    </row>
    <row r="6" spans="1:9" ht="12" thickBot="1">
      <c r="A6" s="126"/>
      <c r="B6" s="126"/>
      <c r="C6" s="90"/>
      <c r="D6" s="130"/>
      <c r="E6" s="38"/>
      <c r="F6" s="38"/>
      <c r="G6" s="38"/>
      <c r="H6" s="38"/>
      <c r="I6" s="131"/>
    </row>
    <row r="7" spans="1:14" s="141" customFormat="1" ht="30" customHeight="1">
      <c r="A7" s="137"/>
      <c r="B7" s="137"/>
      <c r="C7" s="138"/>
      <c r="D7" s="139"/>
      <c r="E7" s="334" t="s">
        <v>286</v>
      </c>
      <c r="F7" s="335"/>
      <c r="G7" s="335"/>
      <c r="H7" s="336"/>
      <c r="I7" s="140"/>
      <c r="K7" s="142"/>
      <c r="L7" s="142"/>
      <c r="M7" s="142"/>
      <c r="N7" s="142"/>
    </row>
    <row r="8" spans="1:14" s="141" customFormat="1" ht="15" customHeight="1">
      <c r="A8" s="137"/>
      <c r="B8" s="137"/>
      <c r="C8" s="138"/>
      <c r="D8" s="139"/>
      <c r="E8" s="337" t="str">
        <f>COMPANY</f>
        <v>АО "Интер РАО - Электрогенерация" (филиал "Северо-Западная ТЭЦ")</v>
      </c>
      <c r="F8" s="338"/>
      <c r="G8" s="338"/>
      <c r="H8" s="339"/>
      <c r="I8" s="140"/>
      <c r="K8" s="142"/>
      <c r="L8" s="142"/>
      <c r="M8" s="142"/>
      <c r="N8" s="142"/>
    </row>
    <row r="9" spans="1:14" ht="15" customHeight="1" thickBot="1">
      <c r="A9" s="126"/>
      <c r="B9" s="126"/>
      <c r="C9" s="90"/>
      <c r="D9" s="130"/>
      <c r="E9" s="340" t="str">
        <f>"на "&amp;YEAR_PERIOD&amp;" год"</f>
        <v>на 2017 год</v>
      </c>
      <c r="F9" s="341"/>
      <c r="G9" s="341"/>
      <c r="H9" s="342"/>
      <c r="I9" s="131"/>
      <c r="K9" s="136"/>
      <c r="L9" s="136"/>
      <c r="M9" s="136"/>
      <c r="N9" s="136"/>
    </row>
    <row r="10" spans="1:14" ht="12" thickBot="1">
      <c r="A10" s="126"/>
      <c r="B10" s="126"/>
      <c r="C10" s="90"/>
      <c r="D10" s="130"/>
      <c r="E10" s="394"/>
      <c r="F10" s="394"/>
      <c r="G10" s="394"/>
      <c r="H10" s="394"/>
      <c r="I10" s="131"/>
      <c r="K10" s="136"/>
      <c r="L10" s="136"/>
      <c r="M10" s="136"/>
      <c r="N10" s="136"/>
    </row>
    <row r="11" spans="1:14" ht="19.5" customHeight="1" thickBot="1">
      <c r="A11" s="126"/>
      <c r="B11" s="126"/>
      <c r="C11" s="90"/>
      <c r="D11" s="130"/>
      <c r="E11" s="275" t="s">
        <v>411</v>
      </c>
      <c r="F11" s="276"/>
      <c r="G11" s="276"/>
      <c r="H11" s="277"/>
      <c r="I11" s="131"/>
      <c r="K11" s="136"/>
      <c r="L11" s="136"/>
      <c r="M11" s="136"/>
      <c r="N11" s="136"/>
    </row>
    <row r="12" spans="1:14" ht="34.5" customHeight="1" hidden="1">
      <c r="A12" s="154"/>
      <c r="B12" s="154"/>
      <c r="C12" s="144"/>
      <c r="D12" s="130"/>
      <c r="E12" s="378" t="s">
        <v>268</v>
      </c>
      <c r="F12" s="379"/>
      <c r="G12" s="392" t="s">
        <v>178</v>
      </c>
      <c r="H12" s="393"/>
      <c r="I12" s="131"/>
      <c r="K12" s="136"/>
      <c r="L12" s="136"/>
      <c r="M12" s="136"/>
      <c r="N12" s="136"/>
    </row>
    <row r="13" spans="1:14" ht="19.5" customHeight="1" hidden="1">
      <c r="A13" s="154"/>
      <c r="B13" s="154"/>
      <c r="C13" s="144"/>
      <c r="D13" s="130"/>
      <c r="E13" s="370" t="s">
        <v>269</v>
      </c>
      <c r="F13" s="371"/>
      <c r="G13" s="331"/>
      <c r="H13" s="332"/>
      <c r="I13" s="131"/>
      <c r="K13" s="136"/>
      <c r="L13" s="136"/>
      <c r="M13" s="136"/>
      <c r="N13" s="136"/>
    </row>
    <row r="14" spans="1:14" ht="19.5" customHeight="1" hidden="1">
      <c r="A14" s="154"/>
      <c r="B14" s="154"/>
      <c r="C14" s="144"/>
      <c r="D14" s="130"/>
      <c r="E14" s="380"/>
      <c r="F14" s="381"/>
      <c r="G14" s="325"/>
      <c r="H14" s="327"/>
      <c r="I14" s="131"/>
      <c r="K14" s="136"/>
      <c r="L14" s="136"/>
      <c r="M14" s="136"/>
      <c r="N14" s="136"/>
    </row>
    <row r="15" spans="1:14" ht="24.75" customHeight="1" hidden="1">
      <c r="A15" s="154"/>
      <c r="B15" s="154">
        <f>ROW(B18)-ROW()</f>
        <v>3</v>
      </c>
      <c r="C15" s="144"/>
      <c r="D15" s="130"/>
      <c r="E15" s="390" t="s">
        <v>270</v>
      </c>
      <c r="F15" s="391"/>
      <c r="G15" s="319"/>
      <c r="H15" s="320"/>
      <c r="I15" s="131"/>
      <c r="K15" s="136"/>
      <c r="L15" s="136"/>
      <c r="M15" s="136"/>
      <c r="N15" s="136"/>
    </row>
    <row r="16" spans="1:14" ht="19.5" customHeight="1" hidden="1">
      <c r="A16" s="154"/>
      <c r="B16" s="154"/>
      <c r="C16" s="144"/>
      <c r="D16" s="130"/>
      <c r="E16" s="370" t="s">
        <v>271</v>
      </c>
      <c r="F16" s="371"/>
      <c r="G16" s="245" t="s">
        <v>221</v>
      </c>
      <c r="H16" s="246"/>
      <c r="I16" s="131"/>
      <c r="K16" s="136"/>
      <c r="L16" s="136"/>
      <c r="M16" s="136"/>
      <c r="N16" s="136"/>
    </row>
    <row r="17" spans="1:14" ht="19.5" customHeight="1" hidden="1">
      <c r="A17" s="154"/>
      <c r="B17" s="154"/>
      <c r="C17" s="144"/>
      <c r="D17" s="130"/>
      <c r="E17" s="380"/>
      <c r="F17" s="381"/>
      <c r="G17" s="245" t="s">
        <v>222</v>
      </c>
      <c r="H17" s="246"/>
      <c r="I17" s="131"/>
      <c r="K17" s="136"/>
      <c r="L17" s="136"/>
      <c r="M17" s="136"/>
      <c r="N17" s="136"/>
    </row>
    <row r="18" spans="1:9" ht="12.75" customHeight="1" hidden="1">
      <c r="A18" s="154">
        <f>ROW()-ROW(A15)</f>
        <v>3</v>
      </c>
      <c r="B18" s="154">
        <v>1</v>
      </c>
      <c r="C18" s="144"/>
      <c r="D18" s="130"/>
      <c r="E18" s="383" t="s">
        <v>224</v>
      </c>
      <c r="F18" s="384"/>
      <c r="G18" s="384"/>
      <c r="H18" s="385"/>
      <c r="I18" s="131"/>
    </row>
    <row r="19" spans="1:9" ht="24.75" customHeight="1" hidden="1" thickBot="1">
      <c r="A19" s="154"/>
      <c r="B19" s="154"/>
      <c r="C19" s="144"/>
      <c r="D19" s="130"/>
      <c r="E19" s="388" t="s">
        <v>272</v>
      </c>
      <c r="F19" s="389"/>
      <c r="G19" s="386"/>
      <c r="H19" s="387"/>
      <c r="I19" s="131"/>
    </row>
    <row r="20" spans="1:9" ht="11.25" hidden="1">
      <c r="A20" s="154"/>
      <c r="B20" s="154"/>
      <c r="C20" s="144"/>
      <c r="D20" s="252"/>
      <c r="E20" s="253"/>
      <c r="F20" s="257"/>
      <c r="G20" s="255"/>
      <c r="H20" s="256"/>
      <c r="I20" s="258"/>
    </row>
    <row r="21" spans="1:9" ht="11.25" hidden="1">
      <c r="A21" s="154"/>
      <c r="B21" s="154"/>
      <c r="C21" s="264" t="s">
        <v>304</v>
      </c>
      <c r="D21" s="252"/>
      <c r="E21" s="346" t="str">
        <f>IF('Ссылки на публикации'!H17="","",'Ссылки на публикации'!H17)</f>
        <v>http://gov.spb.ru/gov/otrasl/energ_kom/</v>
      </c>
      <c r="F21" s="346"/>
      <c r="G21" s="346"/>
      <c r="H21" s="346"/>
      <c r="I21" s="258"/>
    </row>
    <row r="22" spans="1:9" ht="11.25">
      <c r="A22" s="135"/>
      <c r="B22" s="126"/>
      <c r="C22" s="90"/>
      <c r="D22" s="132"/>
      <c r="E22" s="133"/>
      <c r="F22" s="133"/>
      <c r="G22" s="133"/>
      <c r="H22" s="133"/>
      <c r="I22" s="134"/>
    </row>
    <row r="26" ht="11.25"/>
    <row r="27" ht="11.25"/>
    <row r="28" ht="11.25"/>
    <row r="29" ht="11.25"/>
    <row r="30" ht="11.25"/>
    <row r="31" ht="11.25"/>
    <row r="32" ht="11.25"/>
    <row r="33" ht="11.25"/>
    <row r="34" ht="11.25"/>
    <row r="35" ht="11.25"/>
  </sheetData>
  <sheetProtection password="E4D4" sheet="1" objects="1" scenarios="1" formatColumns="0" formatRows="0"/>
  <mergeCells count="17">
    <mergeCell ref="E21:H21"/>
    <mergeCell ref="G15:H15"/>
    <mergeCell ref="E18:H18"/>
    <mergeCell ref="G19:H19"/>
    <mergeCell ref="E19:F19"/>
    <mergeCell ref="E16:F17"/>
    <mergeCell ref="E15:F15"/>
    <mergeCell ref="G12:H12"/>
    <mergeCell ref="G13:H13"/>
    <mergeCell ref="G14:H14"/>
    <mergeCell ref="E7:H7"/>
    <mergeCell ref="E8:H8"/>
    <mergeCell ref="E9:H9"/>
    <mergeCell ref="E13:F14"/>
    <mergeCell ref="E12:F12"/>
    <mergeCell ref="E10:H10"/>
    <mergeCell ref="E11:H11"/>
  </mergeCells>
  <dataValidations count="3">
    <dataValidation operator="greaterThanOrEqual" allowBlank="1" showErrorMessage="1" error="Вводимое значение должно быть датой." sqref="G16:G17"/>
    <dataValidation type="date" operator="greaterThanOrEqual" allowBlank="1" showErrorMessage="1" error="Вводимое значение должно быть датой." sqref="G13 H16:H17">
      <formula1>1</formula1>
    </dataValidation>
    <dataValidation type="decimal" operator="greaterThanOrEqual" allowBlank="1" showErrorMessage="1" error="Допускается ввод только действительных неотрицательных чисел." sqref="G15">
      <formula1>0</formula1>
    </dataValidation>
  </dataValidations>
  <hyperlinks>
    <hyperlink ref="E18" location="'СТ-ТС.16Е'!A1" display="Добавить"/>
    <hyperlink ref="E18:H18" location="'Ф-3.4'!A1" display="Добавить информацию о тарифе"/>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3"/>
  <legacyDrawing r:id="rId2"/>
</worksheet>
</file>

<file path=xl/worksheets/sheet11.xml><?xml version="1.0" encoding="utf-8"?>
<worksheet xmlns="http://schemas.openxmlformats.org/spreadsheetml/2006/main" xmlns:r="http://schemas.openxmlformats.org/officeDocument/2006/relationships">
  <sheetPr codeName="Sheet_14">
    <pageSetUpPr fitToPage="1"/>
  </sheetPr>
  <dimension ref="A1:L15"/>
  <sheetViews>
    <sheetView showGridLines="0" zoomScalePageLayoutView="0" workbookViewId="0" topLeftCell="C4">
      <selection activeCell="F18" sqref="F18"/>
    </sheetView>
  </sheetViews>
  <sheetFormatPr defaultColWidth="9.140625" defaultRowHeight="11.25"/>
  <cols>
    <col min="1" max="2" width="8.140625" style="156" hidden="1" customWidth="1"/>
    <col min="3" max="3" width="9.00390625" style="89" bestFit="1" customWidth="1"/>
    <col min="5" max="5" width="8.7109375" style="0" customWidth="1"/>
    <col min="6" max="6" width="81.28125" style="0" customWidth="1"/>
  </cols>
  <sheetData>
    <row r="1" spans="1:6" s="127" customFormat="1" ht="32.25" customHeight="1" hidden="1">
      <c r="A1" s="154">
        <f>ID</f>
        <v>26361128</v>
      </c>
      <c r="B1" s="154"/>
      <c r="C1" s="126"/>
      <c r="D1" s="126"/>
      <c r="E1" s="135"/>
      <c r="F1" s="126"/>
    </row>
    <row r="2" spans="1:3" s="127" customFormat="1" ht="32.25" customHeight="1" hidden="1">
      <c r="A2" s="154"/>
      <c r="B2" s="154"/>
      <c r="C2" s="126"/>
    </row>
    <row r="3" spans="1:6" s="127" customFormat="1" ht="32.25" customHeight="1" hidden="1">
      <c r="A3" s="154"/>
      <c r="B3" s="154"/>
      <c r="C3" s="126"/>
      <c r="D3" s="126"/>
      <c r="E3" s="126"/>
      <c r="F3" s="126"/>
    </row>
    <row r="4" spans="1:7" ht="11.25">
      <c r="A4" s="154"/>
      <c r="B4" s="154"/>
      <c r="C4" s="90"/>
      <c r="D4" s="128"/>
      <c r="E4" s="129"/>
      <c r="F4" s="129"/>
      <c r="G4" s="143" t="str">
        <f>FORMID</f>
        <v>VO.OPENINFO.TARIF.4.178</v>
      </c>
    </row>
    <row r="5" spans="1:7" ht="11.25">
      <c r="A5" s="154"/>
      <c r="B5" s="154"/>
      <c r="C5" s="90"/>
      <c r="D5" s="130"/>
      <c r="E5" s="38"/>
      <c r="F5" s="38"/>
      <c r="G5" s="145" t="s">
        <v>273</v>
      </c>
    </row>
    <row r="6" spans="1:7" ht="12" thickBot="1">
      <c r="A6" s="154"/>
      <c r="B6" s="154"/>
      <c r="C6" s="90"/>
      <c r="D6" s="130"/>
      <c r="E6" s="38"/>
      <c r="F6" s="38"/>
      <c r="G6" s="145"/>
    </row>
    <row r="7" spans="1:12" s="150" customFormat="1" ht="30" customHeight="1">
      <c r="A7" s="155"/>
      <c r="B7" s="155"/>
      <c r="C7" s="147"/>
      <c r="D7" s="148"/>
      <c r="E7" s="334" t="s">
        <v>220</v>
      </c>
      <c r="F7" s="336"/>
      <c r="G7" s="149"/>
      <c r="I7" s="151"/>
      <c r="J7" s="151"/>
      <c r="K7" s="151"/>
      <c r="L7" s="151"/>
    </row>
    <row r="8" spans="1:12" s="150" customFormat="1" ht="12.75">
      <c r="A8" s="155"/>
      <c r="B8" s="155"/>
      <c r="C8" s="147"/>
      <c r="D8" s="148"/>
      <c r="E8" s="337" t="str">
        <f>COMPANY</f>
        <v>АО "Интер РАО - Электрогенерация" (филиал "Северо-Западная ТЭЦ")</v>
      </c>
      <c r="F8" s="339"/>
      <c r="G8" s="149"/>
      <c r="I8" s="151"/>
      <c r="J8" s="151"/>
      <c r="K8" s="151"/>
      <c r="L8" s="151"/>
    </row>
    <row r="9" spans="1:12" ht="12" thickBot="1">
      <c r="A9" s="154"/>
      <c r="B9" s="154"/>
      <c r="C9" s="90"/>
      <c r="D9" s="130"/>
      <c r="E9" s="395" t="str">
        <f>"на "&amp;YEAR_PERIOD&amp;" год"</f>
        <v>на 2017 год</v>
      </c>
      <c r="F9" s="396"/>
      <c r="G9" s="131"/>
      <c r="I9" s="136"/>
      <c r="J9" s="136"/>
      <c r="K9" s="136"/>
      <c r="L9" s="136"/>
    </row>
    <row r="10" spans="1:12" ht="12" thickBot="1">
      <c r="A10" s="154"/>
      <c r="B10" s="154"/>
      <c r="C10" s="90"/>
      <c r="D10" s="130"/>
      <c r="E10" s="38"/>
      <c r="F10" s="38"/>
      <c r="G10" s="131"/>
      <c r="I10" s="136"/>
      <c r="J10" s="136"/>
      <c r="K10" s="136"/>
      <c r="L10" s="136"/>
    </row>
    <row r="11" spans="1:12" ht="43.5" customHeight="1">
      <c r="A11" s="154"/>
      <c r="B11" s="154"/>
      <c r="C11" s="90"/>
      <c r="D11" s="130"/>
      <c r="E11" s="397" t="s">
        <v>280</v>
      </c>
      <c r="F11" s="398"/>
      <c r="G11" s="131"/>
      <c r="I11" s="136"/>
      <c r="J11" s="136"/>
      <c r="K11" s="136"/>
      <c r="L11" s="136"/>
    </row>
    <row r="12" spans="1:12" ht="11.25">
      <c r="A12" s="135" t="s">
        <v>169</v>
      </c>
      <c r="B12" s="154"/>
      <c r="C12" s="90"/>
      <c r="D12" s="130"/>
      <c r="E12" s="38"/>
      <c r="F12" s="38"/>
      <c r="G12" s="131"/>
      <c r="I12" s="136"/>
      <c r="J12" s="136"/>
      <c r="K12" s="136"/>
      <c r="L12" s="136"/>
    </row>
    <row r="13" spans="1:12" ht="83.25" customHeight="1">
      <c r="A13" s="154"/>
      <c r="B13" s="154">
        <f>ROW(B14)-ROW()</f>
        <v>1</v>
      </c>
      <c r="C13" s="144"/>
      <c r="D13" s="159"/>
      <c r="E13" s="170" t="str">
        <f>ROW()-ROW($E$13)+1&amp;"."</f>
        <v>1.</v>
      </c>
      <c r="F13" s="166" t="s">
        <v>432</v>
      </c>
      <c r="G13" s="158"/>
      <c r="I13" s="136"/>
      <c r="J13" s="136"/>
      <c r="K13" s="136"/>
      <c r="L13" s="136"/>
    </row>
    <row r="14" spans="1:12" ht="12.75" customHeight="1" thickBot="1">
      <c r="A14" s="154">
        <f>ROW()-ROW(A13)</f>
        <v>1</v>
      </c>
      <c r="B14" s="154">
        <v>1</v>
      </c>
      <c r="C14" s="144"/>
      <c r="D14" s="159"/>
      <c r="E14" s="180"/>
      <c r="F14" s="215" t="s">
        <v>170</v>
      </c>
      <c r="G14" s="158"/>
      <c r="I14" s="136"/>
      <c r="J14" s="136"/>
      <c r="K14" s="136"/>
      <c r="L14" s="136"/>
    </row>
    <row r="15" spans="1:7" ht="11.25">
      <c r="A15" s="135"/>
      <c r="B15" s="154"/>
      <c r="C15" s="90"/>
      <c r="D15" s="132"/>
      <c r="E15" s="133"/>
      <c r="F15" s="133"/>
      <c r="G15" s="134"/>
    </row>
  </sheetData>
  <sheetProtection password="E4D4" sheet="1" objects="1" scenarios="1" formatColumns="0" formatRows="0"/>
  <mergeCells count="4">
    <mergeCell ref="E7:F7"/>
    <mergeCell ref="E8:F8"/>
    <mergeCell ref="E9:F9"/>
    <mergeCell ref="E11:F11"/>
  </mergeCells>
  <dataValidations count="2">
    <dataValidation type="decimal" allowBlank="1" showInputMessage="1" showErrorMessage="1" sqref="F14">
      <formula1>-100000000000000000000</formula1>
      <formula2>100000000000000000000</formula2>
    </dataValidation>
    <dataValidation type="textLength" allowBlank="1" showInputMessage="1" showErrorMessage="1" sqref="F13">
      <formula1>0</formula1>
      <formula2>900</formula2>
    </dataValidation>
  </dataValidations>
  <hyperlinks>
    <hyperlink ref="F14" location="'Ф-3.9'!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Sheet_15">
    <pageSetUpPr fitToPage="1"/>
  </sheetPr>
  <dimension ref="A1:M17"/>
  <sheetViews>
    <sheetView showGridLines="0" zoomScalePageLayoutView="0" workbookViewId="0" topLeftCell="C4">
      <selection activeCell="G11" sqref="G11"/>
    </sheetView>
  </sheetViews>
  <sheetFormatPr defaultColWidth="9.140625" defaultRowHeight="11.25"/>
  <cols>
    <col min="1" max="2" width="8.140625" style="156" hidden="1" customWidth="1"/>
    <col min="3" max="3" width="9.00390625" style="89" bestFit="1" customWidth="1"/>
    <col min="5" max="5" width="8.7109375" style="0" customWidth="1"/>
    <col min="6" max="6" width="56.421875" style="0" customWidth="1"/>
    <col min="7" max="7" width="43.57421875" style="0" customWidth="1"/>
  </cols>
  <sheetData>
    <row r="1" spans="1:7" s="127" customFormat="1" ht="32.25" customHeight="1" hidden="1">
      <c r="A1" s="154">
        <f>ID</f>
        <v>26361128</v>
      </c>
      <c r="B1" s="154"/>
      <c r="C1" s="126"/>
      <c r="D1" s="126"/>
      <c r="E1" s="135"/>
      <c r="F1" s="135"/>
      <c r="G1" s="126"/>
    </row>
    <row r="2" spans="1:3" s="127" customFormat="1" ht="32.25" customHeight="1" hidden="1">
      <c r="A2" s="154"/>
      <c r="B2" s="154"/>
      <c r="C2" s="126"/>
    </row>
    <row r="3" spans="1:7" s="127" customFormat="1" ht="32.25" customHeight="1" hidden="1">
      <c r="A3" s="154"/>
      <c r="B3" s="154"/>
      <c r="C3" s="126"/>
      <c r="D3" s="126"/>
      <c r="E3" s="126"/>
      <c r="F3" s="126"/>
      <c r="G3" s="126"/>
    </row>
    <row r="4" spans="1:8" ht="11.25">
      <c r="A4" s="154"/>
      <c r="B4" s="154"/>
      <c r="C4" s="90"/>
      <c r="D4" s="128"/>
      <c r="E4" s="129"/>
      <c r="F4" s="129"/>
      <c r="G4" s="129"/>
      <c r="H4" s="143" t="str">
        <f>FORMID</f>
        <v>VO.OPENINFO.TARIF.4.178</v>
      </c>
    </row>
    <row r="5" spans="1:8" ht="11.25">
      <c r="A5" s="154"/>
      <c r="B5" s="154"/>
      <c r="C5" s="90"/>
      <c r="D5" s="130"/>
      <c r="E5" s="38"/>
      <c r="F5" s="38"/>
      <c r="G5" s="38"/>
      <c r="H5" s="145" t="s">
        <v>274</v>
      </c>
    </row>
    <row r="6" spans="1:8" ht="12" thickBot="1">
      <c r="A6" s="154"/>
      <c r="B6" s="154"/>
      <c r="C6" s="90"/>
      <c r="D6" s="130"/>
      <c r="E6" s="38"/>
      <c r="F6" s="38"/>
      <c r="G6" s="38"/>
      <c r="H6" s="145"/>
    </row>
    <row r="7" spans="1:13" s="150" customFormat="1" ht="30" customHeight="1">
      <c r="A7" s="155"/>
      <c r="B7" s="155"/>
      <c r="C7" s="147"/>
      <c r="D7" s="148"/>
      <c r="E7" s="334" t="s">
        <v>275</v>
      </c>
      <c r="F7" s="335"/>
      <c r="G7" s="336"/>
      <c r="H7" s="149"/>
      <c r="J7" s="151"/>
      <c r="K7" s="151"/>
      <c r="L7" s="151"/>
      <c r="M7" s="151"/>
    </row>
    <row r="8" spans="1:13" s="150" customFormat="1" ht="12.75">
      <c r="A8" s="155"/>
      <c r="B8" s="155"/>
      <c r="C8" s="147"/>
      <c r="D8" s="148"/>
      <c r="E8" s="337" t="str">
        <f>COMPANY</f>
        <v>АО "Интер РАО - Электрогенерация" (филиал "Северо-Западная ТЭЦ")</v>
      </c>
      <c r="F8" s="338"/>
      <c r="G8" s="339"/>
      <c r="H8" s="149"/>
      <c r="J8" s="151"/>
      <c r="K8" s="151"/>
      <c r="L8" s="151"/>
      <c r="M8" s="151"/>
    </row>
    <row r="9" spans="1:13" ht="12" thickBot="1">
      <c r="A9" s="154"/>
      <c r="B9" s="154"/>
      <c r="C9" s="90"/>
      <c r="D9" s="130"/>
      <c r="E9" s="395" t="str">
        <f>"на "&amp;YEAR_PERIOD&amp;" год"</f>
        <v>на 2017 год</v>
      </c>
      <c r="F9" s="399"/>
      <c r="G9" s="396"/>
      <c r="H9" s="131"/>
      <c r="J9" s="136"/>
      <c r="K9" s="136"/>
      <c r="L9" s="136"/>
      <c r="M9" s="136"/>
    </row>
    <row r="10" spans="1:13" ht="12" thickBot="1">
      <c r="A10" s="154"/>
      <c r="B10" s="154"/>
      <c r="C10" s="90"/>
      <c r="D10" s="130"/>
      <c r="E10" s="394" t="str">
        <f>IF(T_RNG_3="Да","","Тариф на подключение к централизованной системе водоотведения не установлен")</f>
        <v>Тариф на подключение к централизованной системе водоотведения не установлен</v>
      </c>
      <c r="F10" s="394"/>
      <c r="G10" s="394"/>
      <c r="H10" s="131"/>
      <c r="J10" s="136"/>
      <c r="K10" s="136"/>
      <c r="L10" s="136"/>
      <c r="M10" s="136"/>
    </row>
    <row r="11" spans="1:13" ht="29.25" customHeight="1">
      <c r="A11" s="154"/>
      <c r="B11" s="154"/>
      <c r="C11" s="144"/>
      <c r="D11" s="130"/>
      <c r="E11" s="168" t="s">
        <v>172</v>
      </c>
      <c r="F11" s="169" t="s">
        <v>276</v>
      </c>
      <c r="G11" s="270" t="s">
        <v>427</v>
      </c>
      <c r="H11" s="131"/>
      <c r="J11" s="136"/>
      <c r="K11" s="136"/>
      <c r="L11" s="136"/>
      <c r="M11" s="136"/>
    </row>
    <row r="12" spans="1:13" ht="24.75" customHeight="1">
      <c r="A12" s="154"/>
      <c r="B12" s="154"/>
      <c r="C12" s="144"/>
      <c r="D12" s="130"/>
      <c r="E12" s="170" t="s">
        <v>173</v>
      </c>
      <c r="F12" s="197" t="s">
        <v>277</v>
      </c>
      <c r="G12" s="224"/>
      <c r="H12" s="131"/>
      <c r="J12" s="136"/>
      <c r="K12" s="136"/>
      <c r="L12" s="136"/>
      <c r="M12" s="136"/>
    </row>
    <row r="13" spans="1:12" ht="28.5" customHeight="1" hidden="1">
      <c r="A13" s="154"/>
      <c r="B13" s="154">
        <f>ROW(B14)-ROW()</f>
        <v>1</v>
      </c>
      <c r="C13" s="239" t="s">
        <v>196</v>
      </c>
      <c r="D13" s="159"/>
      <c r="E13" s="174" t="str">
        <f>"2."&amp;ROW()-ROW($E$13)+1&amp;"."</f>
        <v>2.1.</v>
      </c>
      <c r="F13" s="176"/>
      <c r="G13" s="175"/>
      <c r="H13" s="131"/>
      <c r="I13" s="136"/>
      <c r="J13" s="136"/>
      <c r="K13" s="136"/>
      <c r="L13" s="136"/>
    </row>
    <row r="14" spans="1:12" ht="12.75" customHeight="1">
      <c r="A14" s="154">
        <f>ROW()-ROW(A13)</f>
        <v>1</v>
      </c>
      <c r="B14" s="154">
        <v>0</v>
      </c>
      <c r="C14" s="144"/>
      <c r="D14" s="159"/>
      <c r="E14" s="181"/>
      <c r="F14" s="183" t="s">
        <v>170</v>
      </c>
      <c r="G14" s="182"/>
      <c r="H14" s="131"/>
      <c r="I14" s="136"/>
      <c r="J14" s="136"/>
      <c r="K14" s="136"/>
      <c r="L14" s="136"/>
    </row>
    <row r="15" spans="1:13" ht="56.25">
      <c r="A15" s="154"/>
      <c r="B15" s="154"/>
      <c r="C15" s="144"/>
      <c r="D15" s="130"/>
      <c r="E15" s="170" t="s">
        <v>174</v>
      </c>
      <c r="F15" s="171" t="s">
        <v>278</v>
      </c>
      <c r="G15" s="166"/>
      <c r="H15" s="131"/>
      <c r="J15" s="136"/>
      <c r="K15" s="136"/>
      <c r="L15" s="136"/>
      <c r="M15" s="136"/>
    </row>
    <row r="16" spans="1:13" s="164" customFormat="1" ht="34.5" thickBot="1">
      <c r="A16" s="160"/>
      <c r="B16" s="160"/>
      <c r="C16" s="161"/>
      <c r="D16" s="162"/>
      <c r="E16" s="172" t="s">
        <v>175</v>
      </c>
      <c r="F16" s="173" t="s">
        <v>279</v>
      </c>
      <c r="G16" s="167"/>
      <c r="H16" s="163"/>
      <c r="J16" s="165"/>
      <c r="K16" s="165"/>
      <c r="L16" s="165"/>
      <c r="M16" s="165"/>
    </row>
    <row r="17" spans="1:8" ht="11.25">
      <c r="A17" s="135"/>
      <c r="B17" s="154"/>
      <c r="C17" s="90"/>
      <c r="D17" s="132"/>
      <c r="E17" s="133"/>
      <c r="F17" s="133"/>
      <c r="G17" s="133"/>
      <c r="H17" s="134"/>
    </row>
  </sheetData>
  <sheetProtection password="E4D4" sheet="1" scenarios="1" formatColumns="0" formatRows="0"/>
  <mergeCells count="4">
    <mergeCell ref="E7:G7"/>
    <mergeCell ref="E8:G8"/>
    <mergeCell ref="E9:G9"/>
    <mergeCell ref="E10:G10"/>
  </mergeCells>
  <dataValidations count="2">
    <dataValidation type="decimal" allowBlank="1" showInputMessage="1" showErrorMessage="1" sqref="F14">
      <formula1>-100000000000000000000</formula1>
      <formula2>100000000000000000000</formula2>
    </dataValidation>
    <dataValidation type="textLength" allowBlank="1" showInputMessage="1" showErrorMessage="1" sqref="G15:G16 F13 G11:G13">
      <formula1>0</formula1>
      <formula2>900</formula2>
    </dataValidation>
  </dataValidations>
  <hyperlinks>
    <hyperlink ref="F14" location="'Ф-3.10'!A1" display="Добавить"/>
    <hyperlink ref="C13" location="'Ф-3.10'!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codeName="Sheet_16">
    <pageSetUpPr fitToPage="1"/>
  </sheetPr>
  <dimension ref="A1:P26"/>
  <sheetViews>
    <sheetView showGridLines="0" zoomScalePageLayoutView="0" workbookViewId="0" topLeftCell="C4">
      <selection activeCell="G13" sqref="G13"/>
    </sheetView>
  </sheetViews>
  <sheetFormatPr defaultColWidth="9.140625" defaultRowHeight="11.25"/>
  <cols>
    <col min="1" max="2" width="8.140625" style="156" hidden="1" customWidth="1"/>
    <col min="3" max="3" width="9.00390625" style="89" bestFit="1" customWidth="1"/>
    <col min="5" max="5" width="6.7109375" style="0" customWidth="1"/>
    <col min="6" max="6" width="38.7109375" style="0" customWidth="1"/>
    <col min="7" max="7" width="20.140625" style="0" customWidth="1"/>
    <col min="8" max="8" width="17.00390625" style="0" customWidth="1"/>
    <col min="9" max="9" width="18.421875" style="0" customWidth="1"/>
  </cols>
  <sheetData>
    <row r="1" spans="1:9" s="127" customFormat="1" ht="32.25" customHeight="1" hidden="1">
      <c r="A1" s="154">
        <f>ID</f>
        <v>26361128</v>
      </c>
      <c r="B1" s="154"/>
      <c r="C1" s="126"/>
      <c r="D1" s="126"/>
      <c r="E1" s="135"/>
      <c r="F1" s="135"/>
      <c r="G1" s="135"/>
      <c r="H1" s="135"/>
      <c r="I1" s="135"/>
    </row>
    <row r="2" spans="1:3" s="127" customFormat="1" ht="32.25" customHeight="1" hidden="1">
      <c r="A2" s="154"/>
      <c r="B2" s="154"/>
      <c r="C2" s="126"/>
    </row>
    <row r="3" spans="1:9" s="127" customFormat="1" ht="32.25" customHeight="1" hidden="1">
      <c r="A3" s="154"/>
      <c r="B3" s="154"/>
      <c r="C3" s="126"/>
      <c r="D3" s="126"/>
      <c r="E3" s="126"/>
      <c r="F3" s="126"/>
      <c r="G3" s="126"/>
      <c r="H3" s="126"/>
      <c r="I3" s="126"/>
    </row>
    <row r="4" spans="1:10" ht="11.25">
      <c r="A4" s="154"/>
      <c r="B4" s="154"/>
      <c r="C4" s="90"/>
      <c r="D4" s="128"/>
      <c r="E4" s="129"/>
      <c r="F4" s="129"/>
      <c r="G4" s="129"/>
      <c r="H4" s="129"/>
      <c r="I4" s="129"/>
      <c r="J4" s="143" t="str">
        <f>FORMID</f>
        <v>VO.OPENINFO.TARIF.4.178</v>
      </c>
    </row>
    <row r="5" spans="1:10" ht="11.25">
      <c r="A5" s="154"/>
      <c r="B5" s="154"/>
      <c r="C5" s="90"/>
      <c r="D5" s="130"/>
      <c r="E5" s="38"/>
      <c r="F5" s="38"/>
      <c r="G5" s="38"/>
      <c r="H5" s="38"/>
      <c r="I5" s="38"/>
      <c r="J5" s="145"/>
    </row>
    <row r="6" spans="1:10" ht="12" thickBot="1">
      <c r="A6" s="154"/>
      <c r="B6" s="154"/>
      <c r="C6" s="90"/>
      <c r="D6" s="130"/>
      <c r="E6" s="38"/>
      <c r="F6" s="38"/>
      <c r="G6" s="38"/>
      <c r="H6" s="38"/>
      <c r="I6" s="38"/>
      <c r="J6" s="145"/>
    </row>
    <row r="7" spans="1:15" s="150" customFormat="1" ht="19.5" customHeight="1">
      <c r="A7" s="155"/>
      <c r="B7" s="155"/>
      <c r="C7" s="147"/>
      <c r="D7" s="148"/>
      <c r="E7" s="407" t="s">
        <v>179</v>
      </c>
      <c r="F7" s="408"/>
      <c r="G7" s="408"/>
      <c r="H7" s="408"/>
      <c r="I7" s="409"/>
      <c r="J7" s="149"/>
      <c r="L7" s="151"/>
      <c r="M7" s="151"/>
      <c r="N7" s="151"/>
      <c r="O7" s="151"/>
    </row>
    <row r="8" spans="1:15" s="150" customFormat="1" ht="12.75">
      <c r="A8" s="155"/>
      <c r="B8" s="155"/>
      <c r="C8" s="147"/>
      <c r="D8" s="148"/>
      <c r="E8" s="337" t="str">
        <f>COMPANY</f>
        <v>АО "Интер РАО - Электрогенерация" (филиал "Северо-Западная ТЭЦ")</v>
      </c>
      <c r="F8" s="338"/>
      <c r="G8" s="338"/>
      <c r="H8" s="338"/>
      <c r="I8" s="339"/>
      <c r="J8" s="149"/>
      <c r="L8" s="151"/>
      <c r="M8" s="151"/>
      <c r="N8" s="151"/>
      <c r="O8" s="151"/>
    </row>
    <row r="9" spans="1:15" ht="12" thickBot="1">
      <c r="A9" s="154"/>
      <c r="B9" s="154"/>
      <c r="C9" s="90"/>
      <c r="D9" s="130"/>
      <c r="E9" s="177"/>
      <c r="F9" s="178"/>
      <c r="G9" s="178"/>
      <c r="H9" s="178"/>
      <c r="I9" s="179"/>
      <c r="J9" s="131"/>
      <c r="L9" s="136"/>
      <c r="M9" s="136"/>
      <c r="N9" s="136"/>
      <c r="O9" s="136"/>
    </row>
    <row r="10" spans="1:15" ht="12" thickBot="1">
      <c r="A10" s="154"/>
      <c r="B10" s="154"/>
      <c r="C10" s="90"/>
      <c r="D10" s="130"/>
      <c r="E10" s="38"/>
      <c r="F10" s="38"/>
      <c r="G10" s="38"/>
      <c r="H10" s="38"/>
      <c r="I10" s="38"/>
      <c r="J10" s="131"/>
      <c r="L10" s="136"/>
      <c r="M10" s="136"/>
      <c r="N10" s="136"/>
      <c r="O10" s="136"/>
    </row>
    <row r="11" spans="1:15" ht="24.75" customHeight="1">
      <c r="A11" s="154"/>
      <c r="B11" s="154"/>
      <c r="C11" s="144"/>
      <c r="D11" s="130"/>
      <c r="E11" s="187" t="s">
        <v>172</v>
      </c>
      <c r="F11" s="410" t="s">
        <v>431</v>
      </c>
      <c r="G11" s="410"/>
      <c r="H11" s="410"/>
      <c r="I11" s="411"/>
      <c r="J11" s="131"/>
      <c r="L11" s="136"/>
      <c r="M11" s="136"/>
      <c r="N11" s="136"/>
      <c r="O11" s="136"/>
    </row>
    <row r="12" spans="1:15" ht="24.75" customHeight="1">
      <c r="A12" s="154"/>
      <c r="B12" s="154"/>
      <c r="C12" s="144"/>
      <c r="D12" s="130"/>
      <c r="E12" s="412"/>
      <c r="F12" s="188" t="s">
        <v>180</v>
      </c>
      <c r="G12" s="189" t="s">
        <v>181</v>
      </c>
      <c r="H12" s="188" t="s">
        <v>182</v>
      </c>
      <c r="I12" s="190" t="s">
        <v>183</v>
      </c>
      <c r="J12" s="131"/>
      <c r="L12" s="136"/>
      <c r="M12" s="136"/>
      <c r="N12" s="136"/>
      <c r="O12" s="136"/>
    </row>
    <row r="13" spans="1:15" ht="24.75" customHeight="1" thickBot="1">
      <c r="A13" s="154"/>
      <c r="B13" s="154"/>
      <c r="C13" s="144"/>
      <c r="D13" s="130"/>
      <c r="E13" s="401"/>
      <c r="F13" s="201" t="s">
        <v>300</v>
      </c>
      <c r="G13" s="191">
        <v>42338</v>
      </c>
      <c r="H13" s="421" t="s">
        <v>434</v>
      </c>
      <c r="I13" s="192">
        <v>42338</v>
      </c>
      <c r="J13" s="131"/>
      <c r="L13" s="136"/>
      <c r="M13" s="136"/>
      <c r="N13" s="136"/>
      <c r="O13" s="136"/>
    </row>
    <row r="14" spans="1:15" ht="12" thickBot="1">
      <c r="A14" s="154"/>
      <c r="B14" s="154"/>
      <c r="C14" s="144"/>
      <c r="D14" s="130"/>
      <c r="E14" s="193"/>
      <c r="F14" s="194"/>
      <c r="G14" s="195"/>
      <c r="H14" s="196"/>
      <c r="I14" s="196"/>
      <c r="J14" s="131"/>
      <c r="L14" s="136"/>
      <c r="M14" s="136"/>
      <c r="N14" s="136"/>
      <c r="O14" s="136"/>
    </row>
    <row r="15" spans="1:15" ht="24.75" customHeight="1">
      <c r="A15" s="154"/>
      <c r="B15" s="154"/>
      <c r="C15" s="144"/>
      <c r="D15" s="130"/>
      <c r="E15" s="187" t="s">
        <v>173</v>
      </c>
      <c r="F15" s="410" t="s">
        <v>190</v>
      </c>
      <c r="G15" s="410"/>
      <c r="H15" s="410"/>
      <c r="I15" s="411"/>
      <c r="J15" s="131"/>
      <c r="L15" s="136"/>
      <c r="M15" s="136"/>
      <c r="N15" s="136"/>
      <c r="O15" s="136"/>
    </row>
    <row r="16" spans="1:15" ht="24.75" customHeight="1">
      <c r="A16" s="154"/>
      <c r="B16" s="154"/>
      <c r="C16" s="144"/>
      <c r="D16" s="130"/>
      <c r="E16" s="412"/>
      <c r="F16" s="188" t="s">
        <v>180</v>
      </c>
      <c r="G16" s="189" t="s">
        <v>181</v>
      </c>
      <c r="H16" s="413" t="s">
        <v>184</v>
      </c>
      <c r="I16" s="414"/>
      <c r="J16" s="131"/>
      <c r="L16" s="136"/>
      <c r="M16" s="136"/>
      <c r="N16" s="136"/>
      <c r="O16" s="136"/>
    </row>
    <row r="17" spans="1:15" ht="24.75" customHeight="1" thickBot="1">
      <c r="A17" s="154"/>
      <c r="B17" s="154"/>
      <c r="C17" s="144"/>
      <c r="D17" s="130"/>
      <c r="E17" s="401"/>
      <c r="F17" s="223" t="s">
        <v>198</v>
      </c>
      <c r="G17" s="198">
        <v>42359</v>
      </c>
      <c r="H17" s="415" t="s">
        <v>352</v>
      </c>
      <c r="I17" s="416"/>
      <c r="J17" s="131"/>
      <c r="L17" s="136"/>
      <c r="M17" s="136"/>
      <c r="N17" s="136"/>
      <c r="O17" s="136"/>
    </row>
    <row r="18" spans="1:15" ht="12" thickBot="1">
      <c r="A18" s="154"/>
      <c r="B18" s="154"/>
      <c r="C18" s="144"/>
      <c r="D18" s="130"/>
      <c r="E18" s="203"/>
      <c r="F18" s="204"/>
      <c r="G18" s="205"/>
      <c r="H18" s="206"/>
      <c r="I18" s="206"/>
      <c r="J18" s="131"/>
      <c r="L18" s="136"/>
      <c r="M18" s="136"/>
      <c r="N18" s="136"/>
      <c r="O18" s="136"/>
    </row>
    <row r="19" spans="1:15" ht="12" hidden="1" thickBot="1">
      <c r="A19" s="154"/>
      <c r="B19" s="154">
        <f>ROW(B23)-ROW()</f>
        <v>4</v>
      </c>
      <c r="C19" s="144" t="s">
        <v>196</v>
      </c>
      <c r="D19" s="130"/>
      <c r="E19" s="202"/>
      <c r="F19" s="207"/>
      <c r="G19" s="208"/>
      <c r="H19" s="209"/>
      <c r="I19" s="209"/>
      <c r="J19" s="131"/>
      <c r="L19" s="136"/>
      <c r="M19" s="136"/>
      <c r="N19" s="136"/>
      <c r="O19" s="136"/>
    </row>
    <row r="20" spans="1:15" ht="24.75" customHeight="1" hidden="1" thickBot="1">
      <c r="A20" s="154"/>
      <c r="B20" s="154"/>
      <c r="C20" s="144"/>
      <c r="D20" s="130"/>
      <c r="E20" s="187" t="str">
        <f>(ROW()-ROW($E$20))/4+3&amp;"."</f>
        <v>3.</v>
      </c>
      <c r="F20" s="417"/>
      <c r="G20" s="418"/>
      <c r="H20" s="418"/>
      <c r="I20" s="419"/>
      <c r="J20" s="131"/>
      <c r="L20" s="136"/>
      <c r="M20" s="136"/>
      <c r="N20" s="136"/>
      <c r="O20" s="136"/>
    </row>
    <row r="21" spans="1:15" ht="24.75" customHeight="1" hidden="1">
      <c r="A21" s="154"/>
      <c r="B21" s="154"/>
      <c r="C21" s="144"/>
      <c r="D21" s="130"/>
      <c r="E21" s="400"/>
      <c r="F21" s="188" t="s">
        <v>180</v>
      </c>
      <c r="G21" s="189" t="s">
        <v>181</v>
      </c>
      <c r="H21" s="402" t="s">
        <v>191</v>
      </c>
      <c r="I21" s="403"/>
      <c r="J21" s="131"/>
      <c r="L21" s="136"/>
      <c r="M21" s="136"/>
      <c r="N21" s="136"/>
      <c r="O21" s="136"/>
    </row>
    <row r="22" spans="1:15" ht="24.75" customHeight="1" hidden="1" thickBot="1">
      <c r="A22" s="154"/>
      <c r="B22" s="154"/>
      <c r="C22" s="144"/>
      <c r="D22" s="130"/>
      <c r="E22" s="401"/>
      <c r="F22" s="214"/>
      <c r="G22" s="198"/>
      <c r="H22" s="404"/>
      <c r="I22" s="405"/>
      <c r="J22" s="131"/>
      <c r="L22" s="136"/>
      <c r="M22" s="136"/>
      <c r="N22" s="136"/>
      <c r="O22" s="136"/>
    </row>
    <row r="23" spans="1:14" ht="12.75" customHeight="1" thickBot="1">
      <c r="A23" s="154">
        <f>ROW()-ROW(A19)</f>
        <v>4</v>
      </c>
      <c r="B23" s="154">
        <v>0</v>
      </c>
      <c r="C23" s="144"/>
      <c r="D23" s="159"/>
      <c r="E23" s="210"/>
      <c r="F23" s="211" t="s">
        <v>192</v>
      </c>
      <c r="G23" s="212"/>
      <c r="H23" s="212"/>
      <c r="I23" s="213"/>
      <c r="J23" s="131"/>
      <c r="K23" s="136"/>
      <c r="L23" s="136"/>
      <c r="M23" s="136"/>
      <c r="N23" s="136"/>
    </row>
    <row r="24" spans="1:15" ht="12.75" customHeight="1">
      <c r="A24" s="135" t="s">
        <v>168</v>
      </c>
      <c r="B24" s="154"/>
      <c r="C24" s="144"/>
      <c r="D24" s="130"/>
      <c r="E24" s="157"/>
      <c r="F24" s="157"/>
      <c r="G24" s="157"/>
      <c r="H24" s="157"/>
      <c r="I24" s="157"/>
      <c r="J24" s="131"/>
      <c r="L24" s="136"/>
      <c r="M24" s="136"/>
      <c r="N24" s="136"/>
      <c r="O24" s="136"/>
    </row>
    <row r="25" spans="1:16" ht="33.75" customHeight="1">
      <c r="A25" s="154"/>
      <c r="B25" s="154"/>
      <c r="C25" s="144"/>
      <c r="D25" s="130"/>
      <c r="E25" s="153" t="s">
        <v>171</v>
      </c>
      <c r="F25" s="406" t="s">
        <v>177</v>
      </c>
      <c r="G25" s="406"/>
      <c r="H25" s="406"/>
      <c r="I25" s="406"/>
      <c r="J25" s="131"/>
      <c r="K25" s="152"/>
      <c r="L25" s="152"/>
      <c r="M25" s="152"/>
      <c r="N25" s="152"/>
      <c r="O25" s="152"/>
      <c r="P25" s="152"/>
    </row>
    <row r="26" spans="1:10" ht="11.25">
      <c r="A26" s="135"/>
      <c r="B26" s="154"/>
      <c r="C26" s="90"/>
      <c r="D26" s="132"/>
      <c r="E26" s="133"/>
      <c r="F26" s="133"/>
      <c r="G26" s="133"/>
      <c r="H26" s="133"/>
      <c r="I26" s="133"/>
      <c r="J26" s="134"/>
    </row>
  </sheetData>
  <sheetProtection password="E4D4" sheet="1" objects="1" scenarios="1" formatColumns="0" formatRows="0"/>
  <mergeCells count="13">
    <mergeCell ref="H16:I16"/>
    <mergeCell ref="H17:I17"/>
    <mergeCell ref="F20:I20"/>
    <mergeCell ref="E21:E22"/>
    <mergeCell ref="H21:I21"/>
    <mergeCell ref="H22:I22"/>
    <mergeCell ref="F25:I25"/>
    <mergeCell ref="E7:I7"/>
    <mergeCell ref="E8:I8"/>
    <mergeCell ref="F11:I11"/>
    <mergeCell ref="E12:E13"/>
    <mergeCell ref="F15:I15"/>
    <mergeCell ref="E16:E17"/>
  </mergeCells>
  <dataValidations count="3">
    <dataValidation type="textLength" allowBlank="1" showInputMessage="1" showErrorMessage="1" sqref="H22 F22 H17:H19 H14">
      <formula1>0</formula1>
      <formula2>900</formula2>
    </dataValidation>
    <dataValidation type="date" allowBlank="1" showInputMessage="1" showErrorMessage="1" sqref="G22 G17:G19 I13 G13:G14">
      <formula1>36526</formula1>
      <formula2>44196</formula2>
    </dataValidation>
    <dataValidation errorStyle="warning" type="list" allowBlank="1" showInputMessage="1" showErrorMessage="1" sqref="F13">
      <formula1>Paper</formula1>
    </dataValidation>
  </dataValidations>
  <hyperlinks>
    <hyperlink ref="F23" location="'Ссылки на публикации'!A1" display="Добавить"/>
    <hyperlink ref="C19" location="'Ссылки на публикации'!A1" display="Удалить"/>
    <hyperlink ref="H17" r:id="rId1" display="http://gov.spb.ru/gov/otrasl/energ_kom/"/>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2"/>
</worksheet>
</file>

<file path=xl/worksheets/sheet14.xml><?xml version="1.0" encoding="utf-8"?>
<worksheet xmlns="http://schemas.openxmlformats.org/spreadsheetml/2006/main" xmlns:r="http://schemas.openxmlformats.org/officeDocument/2006/relationships">
  <sheetPr codeName="Лист13"/>
  <dimension ref="D6:H14"/>
  <sheetViews>
    <sheetView showGridLines="0" zoomScalePageLayoutView="0" workbookViewId="0" topLeftCell="C4">
      <selection activeCell="E12" sqref="E12"/>
    </sheetView>
  </sheetViews>
  <sheetFormatPr defaultColWidth="9.140625" defaultRowHeight="11.25"/>
  <cols>
    <col min="1" max="2" width="0" style="56" hidden="1" customWidth="1"/>
    <col min="3" max="4" width="9.140625" style="56" customWidth="1"/>
    <col min="5" max="5" width="22.140625" style="55" customWidth="1"/>
    <col min="6" max="6" width="59.28125" style="56" customWidth="1"/>
    <col min="7" max="7" width="16.00390625" style="55" customWidth="1"/>
    <col min="8" max="16384" width="9.140625" style="56" customWidth="1"/>
  </cols>
  <sheetData>
    <row r="1" ht="11.25" hidden="1"/>
    <row r="2" ht="11.25" hidden="1"/>
    <row r="3" ht="11.25" hidden="1"/>
    <row r="6" spans="4:8" s="93" customFormat="1" ht="12.75">
      <c r="D6" s="420" t="s">
        <v>21</v>
      </c>
      <c r="E6" s="420"/>
      <c r="F6" s="420"/>
      <c r="G6" s="420"/>
      <c r="H6" s="420"/>
    </row>
    <row r="7" spans="4:8" s="93" customFormat="1" ht="18" customHeight="1">
      <c r="D7" s="420" t="str">
        <f>COMPANY</f>
        <v>АО "Интер РАО - Электрогенерация" (филиал "Северо-Западная ТЭЦ")</v>
      </c>
      <c r="E7" s="420"/>
      <c r="F7" s="420"/>
      <c r="G7" s="420"/>
      <c r="H7" s="420"/>
    </row>
    <row r="8" ht="12" thickBot="1"/>
    <row r="9" spans="4:8" ht="12" thickBot="1">
      <c r="D9" s="216"/>
      <c r="E9" s="217"/>
      <c r="F9" s="218"/>
      <c r="G9" s="217"/>
      <c r="H9" s="107"/>
    </row>
    <row r="10" spans="4:8" ht="12" thickBot="1">
      <c r="D10" s="219"/>
      <c r="E10" s="57" t="s">
        <v>22</v>
      </c>
      <c r="F10" s="54" t="s">
        <v>23</v>
      </c>
      <c r="G10" s="58" t="s">
        <v>24</v>
      </c>
      <c r="H10" s="103"/>
    </row>
    <row r="11" spans="4:8" ht="11.25">
      <c r="D11" s="219"/>
      <c r="E11" s="71">
        <v>1</v>
      </c>
      <c r="F11" s="53">
        <v>2</v>
      </c>
      <c r="G11" s="71">
        <v>3</v>
      </c>
      <c r="H11" s="103"/>
    </row>
    <row r="12" spans="4:8" ht="11.25">
      <c r="D12" s="219"/>
      <c r="E12" s="199"/>
      <c r="F12" s="238"/>
      <c r="G12" s="200"/>
      <c r="H12" s="103"/>
    </row>
    <row r="13" spans="4:8" ht="11.25" hidden="1">
      <c r="D13" s="219"/>
      <c r="E13" s="72"/>
      <c r="F13" s="52"/>
      <c r="G13" s="72"/>
      <c r="H13" s="103"/>
    </row>
    <row r="14" spans="4:8" ht="12" thickBot="1">
      <c r="D14" s="220"/>
      <c r="E14" s="221"/>
      <c r="F14" s="222"/>
      <c r="G14" s="221"/>
      <c r="H14" s="106"/>
    </row>
  </sheetData>
  <sheetProtection password="E4D4" sheet="1" objects="1" scenarios="1" formatColumns="0" formatRows="0"/>
  <mergeCells count="2">
    <mergeCell ref="D6:H6"/>
    <mergeCell ref="D7:H7"/>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51" customWidth="1"/>
    <col min="2" max="2" width="9.140625" style="49"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48" customWidth="1"/>
    <col min="56" max="58" width="9.140625" style="50" customWidth="1"/>
    <col min="59" max="16384" width="9.140625" style="1" customWidth="1"/>
  </cols>
  <sheetData>
    <row r="1" spans="11:46" ht="11.25">
      <c r="K1" s="1">
        <f>YEAR_PERIOD</f>
        <v>2017</v>
      </c>
      <c r="L1" s="1">
        <f>YEAR_PERIOD+1</f>
        <v>2018</v>
      </c>
      <c r="M1" s="1">
        <f>YEAR_PERIOD+2</f>
        <v>2019</v>
      </c>
      <c r="N1" s="1">
        <f>YEAR_PERIOD+3</f>
        <v>2020</v>
      </c>
      <c r="O1" s="1">
        <f>YEAR_PERIOD+4</f>
        <v>2021</v>
      </c>
      <c r="P1" s="1">
        <f>YEAR_PERIOD+5</f>
        <v>2022</v>
      </c>
      <c r="W1" s="1">
        <f>YEAR_PERIOD</f>
        <v>2017</v>
      </c>
      <c r="X1" s="1">
        <f>YEAR_PERIOD</f>
        <v>2017</v>
      </c>
      <c r="Y1" s="1">
        <f>YEAR_PERIOD</f>
        <v>2017</v>
      </c>
      <c r="Z1" s="1">
        <f>YEAR_PERIOD</f>
        <v>2017</v>
      </c>
      <c r="AA1" s="1">
        <f>YEAR_PERIOD+1</f>
        <v>2018</v>
      </c>
      <c r="AB1" s="1">
        <f>YEAR_PERIOD+1</f>
        <v>2018</v>
      </c>
      <c r="AC1" s="1">
        <f>YEAR_PERIOD+1</f>
        <v>2018</v>
      </c>
      <c r="AD1" s="1">
        <f>YEAR_PERIOD+1</f>
        <v>2018</v>
      </c>
      <c r="AE1" s="1">
        <f>YEAR_PERIOD+2</f>
        <v>2019</v>
      </c>
      <c r="AF1" s="1">
        <f>YEAR_PERIOD+2</f>
        <v>2019</v>
      </c>
      <c r="AG1" s="1">
        <f>YEAR_PERIOD+2</f>
        <v>2019</v>
      </c>
      <c r="AH1" s="1">
        <f>YEAR_PERIOD+2</f>
        <v>2019</v>
      </c>
      <c r="AI1" s="1">
        <f>YEAR_PERIOD+3</f>
        <v>2020</v>
      </c>
      <c r="AJ1" s="1">
        <f>YEAR_PERIOD+3</f>
        <v>2020</v>
      </c>
      <c r="AK1" s="1">
        <f>YEAR_PERIOD+3</f>
        <v>2020</v>
      </c>
      <c r="AL1" s="1">
        <f>YEAR_PERIOD+3</f>
        <v>2020</v>
      </c>
      <c r="AM1" s="1">
        <f>YEAR_PERIOD+4</f>
        <v>2021</v>
      </c>
      <c r="AN1" s="1">
        <f>YEAR_PERIOD+4</f>
        <v>2021</v>
      </c>
      <c r="AO1" s="1">
        <f>YEAR_PERIOD+4</f>
        <v>2021</v>
      </c>
      <c r="AP1" s="1">
        <f>YEAR_PERIOD+4</f>
        <v>2021</v>
      </c>
      <c r="AQ1" s="1">
        <f>YEAR_PERIOD+5</f>
        <v>2022</v>
      </c>
      <c r="AR1" s="1">
        <f>YEAR_PERIOD+5</f>
        <v>2022</v>
      </c>
      <c r="AS1" s="1">
        <f>YEAR_PERIOD+5</f>
        <v>2022</v>
      </c>
      <c r="AT1" s="1">
        <f>YEAR_PERIOD+5</f>
        <v>2022</v>
      </c>
    </row>
  </sheetData>
  <sheetProtection formatColumns="0" formatRows="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47"/>
  <sheetViews>
    <sheetView showGridLines="0" zoomScale="85" zoomScaleNormal="85" zoomScalePageLayoutView="0" workbookViewId="0" topLeftCell="A1">
      <selection activeCell="A54" sqref="A54"/>
    </sheetView>
  </sheetViews>
  <sheetFormatPr defaultColWidth="21.57421875" defaultRowHeight="11.25"/>
  <cols>
    <col min="1" max="1" width="71.00390625" style="30" customWidth="1"/>
    <col min="2" max="2" width="11.140625" style="12" bestFit="1" customWidth="1"/>
    <col min="3" max="3" width="10.140625" style="27"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29" t="s">
        <v>15</v>
      </c>
      <c r="B1" s="29" t="s">
        <v>4</v>
      </c>
      <c r="C1" s="29" t="s">
        <v>5</v>
      </c>
      <c r="D1" s="44" t="s">
        <v>16</v>
      </c>
      <c r="E1" s="12" t="s">
        <v>17</v>
      </c>
    </row>
    <row r="2" spans="1:4" ht="11.25">
      <c r="A2" s="29" t="s">
        <v>308</v>
      </c>
      <c r="B2" s="29" t="s">
        <v>309</v>
      </c>
      <c r="C2" s="29" t="s">
        <v>310</v>
      </c>
      <c r="D2" s="44" t="s">
        <v>311</v>
      </c>
    </row>
    <row r="3" spans="1:5" ht="45">
      <c r="A3" s="29" t="s">
        <v>353</v>
      </c>
      <c r="B3" s="29" t="s">
        <v>354</v>
      </c>
      <c r="C3" s="29" t="s">
        <v>355</v>
      </c>
      <c r="D3" s="44" t="s">
        <v>356</v>
      </c>
      <c r="E3" s="12">
        <v>26560525</v>
      </c>
    </row>
    <row r="4" spans="1:5" ht="22.5">
      <c r="A4" s="29" t="s">
        <v>357</v>
      </c>
      <c r="B4" s="29" t="s">
        <v>316</v>
      </c>
      <c r="C4" s="29" t="s">
        <v>40</v>
      </c>
      <c r="D4" s="44" t="s">
        <v>358</v>
      </c>
      <c r="E4" s="12">
        <v>28491236</v>
      </c>
    </row>
    <row r="5" spans="1:5" ht="45">
      <c r="A5" s="29" t="s">
        <v>359</v>
      </c>
      <c r="B5" s="29" t="s">
        <v>360</v>
      </c>
      <c r="C5" s="29" t="s">
        <v>361</v>
      </c>
      <c r="D5" s="44" t="s">
        <v>362</v>
      </c>
      <c r="E5" s="12">
        <v>26361128</v>
      </c>
    </row>
    <row r="6" spans="1:5" ht="56.25">
      <c r="A6" s="29" t="s">
        <v>363</v>
      </c>
      <c r="B6" s="29" t="s">
        <v>66</v>
      </c>
      <c r="C6" s="29" t="s">
        <v>33</v>
      </c>
      <c r="D6" s="44" t="s">
        <v>364</v>
      </c>
      <c r="E6" s="12">
        <v>26361094</v>
      </c>
    </row>
    <row r="7" spans="1:5" ht="45">
      <c r="A7" s="29" t="s">
        <v>365</v>
      </c>
      <c r="B7" s="29" t="s">
        <v>35</v>
      </c>
      <c r="C7" s="29" t="s">
        <v>36</v>
      </c>
      <c r="D7" s="44" t="s">
        <v>366</v>
      </c>
      <c r="E7" s="12">
        <v>27307314</v>
      </c>
    </row>
    <row r="8" spans="1:5" ht="33.75">
      <c r="A8" s="29" t="s">
        <v>367</v>
      </c>
      <c r="B8" s="29" t="s">
        <v>37</v>
      </c>
      <c r="C8" s="29" t="s">
        <v>38</v>
      </c>
      <c r="D8" s="44" t="s">
        <v>368</v>
      </c>
      <c r="E8" s="12">
        <v>26647708</v>
      </c>
    </row>
    <row r="9" spans="1:5" ht="22.5">
      <c r="A9" s="29" t="s">
        <v>369</v>
      </c>
      <c r="B9" s="29" t="s">
        <v>322</v>
      </c>
      <c r="C9" s="29" t="s">
        <v>323</v>
      </c>
      <c r="D9" s="44" t="s">
        <v>370</v>
      </c>
      <c r="E9" s="12">
        <v>26828034</v>
      </c>
    </row>
    <row r="10" spans="1:5" ht="22.5">
      <c r="A10" s="29" t="s">
        <v>371</v>
      </c>
      <c r="B10" s="29" t="s">
        <v>213</v>
      </c>
      <c r="C10" s="29" t="s">
        <v>214</v>
      </c>
      <c r="D10" s="44" t="s">
        <v>372</v>
      </c>
      <c r="E10" s="12">
        <v>27323158</v>
      </c>
    </row>
    <row r="11" spans="1:5" ht="11.25">
      <c r="A11" s="29" t="s">
        <v>312</v>
      </c>
      <c r="B11" s="29" t="s">
        <v>313</v>
      </c>
      <c r="C11" s="29" t="s">
        <v>314</v>
      </c>
      <c r="D11" s="44" t="s">
        <v>219</v>
      </c>
      <c r="E11" s="12">
        <v>28492986</v>
      </c>
    </row>
    <row r="12" spans="1:5" ht="45">
      <c r="A12" s="29" t="s">
        <v>57</v>
      </c>
      <c r="B12" s="29" t="s">
        <v>58</v>
      </c>
      <c r="C12" s="29" t="s">
        <v>33</v>
      </c>
      <c r="D12" s="44" t="s">
        <v>373</v>
      </c>
      <c r="E12" s="12">
        <v>26422494</v>
      </c>
    </row>
    <row r="13" spans="1:5" ht="33.75">
      <c r="A13" s="29" t="s">
        <v>49</v>
      </c>
      <c r="B13" s="29" t="s">
        <v>50</v>
      </c>
      <c r="C13" s="29" t="s">
        <v>41</v>
      </c>
      <c r="D13" s="44" t="s">
        <v>374</v>
      </c>
      <c r="E13" s="12">
        <v>26641633</v>
      </c>
    </row>
    <row r="14" spans="1:5" ht="22.5">
      <c r="A14" s="29" t="s">
        <v>205</v>
      </c>
      <c r="B14" s="29" t="s">
        <v>206</v>
      </c>
      <c r="C14" s="29" t="s">
        <v>41</v>
      </c>
      <c r="D14" s="44" t="s">
        <v>209</v>
      </c>
      <c r="E14" s="12">
        <v>26614854</v>
      </c>
    </row>
    <row r="15" spans="1:5" ht="22.5">
      <c r="A15" s="29" t="s">
        <v>207</v>
      </c>
      <c r="B15" s="29" t="s">
        <v>208</v>
      </c>
      <c r="C15" s="29" t="s">
        <v>67</v>
      </c>
      <c r="D15" s="44" t="s">
        <v>212</v>
      </c>
      <c r="E15" s="12">
        <v>26868131</v>
      </c>
    </row>
    <row r="16" spans="1:5" ht="22.5">
      <c r="A16" s="29" t="s">
        <v>210</v>
      </c>
      <c r="B16" s="29" t="s">
        <v>211</v>
      </c>
      <c r="C16" s="29" t="s">
        <v>67</v>
      </c>
      <c r="D16" s="44" t="s">
        <v>209</v>
      </c>
      <c r="E16" s="12">
        <v>26422522</v>
      </c>
    </row>
    <row r="17" spans="1:5" ht="22.5">
      <c r="A17" s="29" t="s">
        <v>317</v>
      </c>
      <c r="B17" s="29" t="s">
        <v>318</v>
      </c>
      <c r="C17" s="29" t="s">
        <v>65</v>
      </c>
      <c r="D17" s="44" t="s">
        <v>212</v>
      </c>
      <c r="E17" s="12">
        <v>28486366</v>
      </c>
    </row>
    <row r="18" spans="1:5" ht="45">
      <c r="A18" s="29" t="s">
        <v>51</v>
      </c>
      <c r="B18" s="29" t="s">
        <v>62</v>
      </c>
      <c r="C18" s="29" t="s">
        <v>41</v>
      </c>
      <c r="D18" s="44" t="s">
        <v>375</v>
      </c>
      <c r="E18" s="12">
        <v>26361104</v>
      </c>
    </row>
    <row r="19" spans="1:5" ht="33.75">
      <c r="A19" s="29" t="s">
        <v>376</v>
      </c>
      <c r="B19" s="29" t="s">
        <v>377</v>
      </c>
      <c r="C19" s="29" t="s">
        <v>63</v>
      </c>
      <c r="D19" s="44" t="s">
        <v>378</v>
      </c>
      <c r="E19" s="12">
        <v>28493183</v>
      </c>
    </row>
    <row r="20" spans="1:5" ht="11.25">
      <c r="A20" s="29" t="s">
        <v>217</v>
      </c>
      <c r="B20" s="29" t="s">
        <v>218</v>
      </c>
      <c r="C20" s="29" t="s">
        <v>65</v>
      </c>
      <c r="D20" s="44" t="s">
        <v>315</v>
      </c>
      <c r="E20" s="12">
        <v>27976424</v>
      </c>
    </row>
    <row r="21" spans="1:5" ht="33.75">
      <c r="A21" s="29" t="s">
        <v>379</v>
      </c>
      <c r="B21" s="29" t="s">
        <v>380</v>
      </c>
      <c r="C21" s="29" t="s">
        <v>33</v>
      </c>
      <c r="D21" s="44" t="s">
        <v>381</v>
      </c>
      <c r="E21" s="12">
        <v>28816484</v>
      </c>
    </row>
    <row r="22" spans="1:5" ht="45">
      <c r="A22" s="29" t="s">
        <v>382</v>
      </c>
      <c r="B22" s="29" t="s">
        <v>64</v>
      </c>
      <c r="C22" s="29" t="s">
        <v>63</v>
      </c>
      <c r="D22" s="44" t="s">
        <v>383</v>
      </c>
      <c r="E22" s="12">
        <v>27114822</v>
      </c>
    </row>
    <row r="23" spans="1:5" ht="45">
      <c r="A23" s="29" t="s">
        <v>52</v>
      </c>
      <c r="B23" s="29" t="s">
        <v>59</v>
      </c>
      <c r="C23" s="29" t="s">
        <v>33</v>
      </c>
      <c r="D23" s="44" t="s">
        <v>384</v>
      </c>
      <c r="E23" s="12">
        <v>26420583</v>
      </c>
    </row>
    <row r="24" spans="1:5" ht="22.5">
      <c r="A24" s="29" t="s">
        <v>319</v>
      </c>
      <c r="B24" s="29" t="s">
        <v>320</v>
      </c>
      <c r="C24" s="29" t="s">
        <v>321</v>
      </c>
      <c r="D24" s="44" t="s">
        <v>372</v>
      </c>
      <c r="E24" s="12">
        <v>26380405</v>
      </c>
    </row>
    <row r="25" spans="1:5" ht="33.75">
      <c r="A25" s="29" t="s">
        <v>53</v>
      </c>
      <c r="B25" s="29" t="s">
        <v>60</v>
      </c>
      <c r="C25" s="29" t="s">
        <v>385</v>
      </c>
      <c r="D25" s="44" t="s">
        <v>386</v>
      </c>
      <c r="E25" s="12">
        <v>26847594</v>
      </c>
    </row>
    <row r="26" spans="1:5" ht="45">
      <c r="A26" s="29" t="s">
        <v>31</v>
      </c>
      <c r="B26" s="29" t="s">
        <v>32</v>
      </c>
      <c r="C26" s="29" t="s">
        <v>103</v>
      </c>
      <c r="D26" s="44" t="s">
        <v>387</v>
      </c>
      <c r="E26" s="12">
        <v>26361102</v>
      </c>
    </row>
    <row r="27" spans="1:5" ht="45">
      <c r="A27" s="29" t="s">
        <v>136</v>
      </c>
      <c r="B27" s="29" t="s">
        <v>69</v>
      </c>
      <c r="C27" s="29" t="s">
        <v>137</v>
      </c>
      <c r="D27" s="44" t="s">
        <v>388</v>
      </c>
      <c r="E27" s="12">
        <v>26814895</v>
      </c>
    </row>
    <row r="28" spans="1:5" ht="22.5">
      <c r="A28" s="29" t="s">
        <v>389</v>
      </c>
      <c r="B28" s="29" t="s">
        <v>69</v>
      </c>
      <c r="C28" s="29" t="s">
        <v>390</v>
      </c>
      <c r="D28" s="44" t="s">
        <v>372</v>
      </c>
      <c r="E28" s="12">
        <v>26627186</v>
      </c>
    </row>
    <row r="29" spans="1:5" ht="33.75">
      <c r="A29" s="29" t="s">
        <v>391</v>
      </c>
      <c r="B29" s="29" t="s">
        <v>392</v>
      </c>
      <c r="C29" s="29" t="s">
        <v>38</v>
      </c>
      <c r="D29" s="44" t="s">
        <v>393</v>
      </c>
      <c r="E29" s="12">
        <v>28960049</v>
      </c>
    </row>
    <row r="30" spans="1:5" ht="45">
      <c r="A30" s="29" t="s">
        <v>42</v>
      </c>
      <c r="B30" s="29" t="s">
        <v>43</v>
      </c>
      <c r="C30" s="29" t="s">
        <v>103</v>
      </c>
      <c r="D30" s="44" t="s">
        <v>394</v>
      </c>
      <c r="E30" s="12">
        <v>26555079</v>
      </c>
    </row>
    <row r="31" spans="1:5" ht="22.5">
      <c r="A31" s="29" t="s">
        <v>324</v>
      </c>
      <c r="B31" s="29" t="s">
        <v>325</v>
      </c>
      <c r="C31" s="29" t="s">
        <v>63</v>
      </c>
      <c r="D31" s="44" t="s">
        <v>395</v>
      </c>
      <c r="E31" s="12">
        <v>28448967</v>
      </c>
    </row>
    <row r="32" spans="1:5" ht="33.75">
      <c r="A32" s="29" t="s">
        <v>327</v>
      </c>
      <c r="B32" s="29" t="s">
        <v>328</v>
      </c>
      <c r="C32" s="29" t="s">
        <v>33</v>
      </c>
      <c r="D32" s="44" t="s">
        <v>396</v>
      </c>
      <c r="E32" s="12">
        <v>26422017</v>
      </c>
    </row>
    <row r="33" spans="1:5" ht="11.25">
      <c r="A33" s="29" t="s">
        <v>329</v>
      </c>
      <c r="B33" s="29" t="s">
        <v>330</v>
      </c>
      <c r="C33" s="29" t="s">
        <v>331</v>
      </c>
      <c r="D33" s="44" t="s">
        <v>219</v>
      </c>
      <c r="E33" s="12">
        <v>28799275</v>
      </c>
    </row>
    <row r="34" spans="1:5" ht="45">
      <c r="A34" s="29" t="s">
        <v>332</v>
      </c>
      <c r="B34" s="29" t="s">
        <v>333</v>
      </c>
      <c r="C34" s="29" t="s">
        <v>45</v>
      </c>
      <c r="D34" s="44" t="s">
        <v>397</v>
      </c>
      <c r="E34" s="12">
        <v>27546295</v>
      </c>
    </row>
    <row r="35" spans="1:5" ht="22.5">
      <c r="A35" s="29" t="s">
        <v>334</v>
      </c>
      <c r="B35" s="29" t="s">
        <v>335</v>
      </c>
      <c r="C35" s="29" t="s">
        <v>310</v>
      </c>
      <c r="D35" s="44" t="s">
        <v>398</v>
      </c>
      <c r="E35" s="12">
        <v>28509704</v>
      </c>
    </row>
    <row r="36" spans="1:5" ht="22.5">
      <c r="A36" s="29" t="s">
        <v>399</v>
      </c>
      <c r="B36" s="29" t="s">
        <v>400</v>
      </c>
      <c r="C36" s="29" t="s">
        <v>45</v>
      </c>
      <c r="D36" s="44" t="s">
        <v>401</v>
      </c>
      <c r="E36" s="12">
        <v>28511826</v>
      </c>
    </row>
    <row r="37" spans="1:5" ht="22.5">
      <c r="A37" s="29" t="s">
        <v>336</v>
      </c>
      <c r="B37" s="29" t="s">
        <v>337</v>
      </c>
      <c r="C37" s="29" t="s">
        <v>338</v>
      </c>
      <c r="D37" s="44" t="s">
        <v>339</v>
      </c>
      <c r="E37" s="12">
        <v>28422808</v>
      </c>
    </row>
    <row r="38" spans="1:5" ht="22.5">
      <c r="A38" s="29" t="s">
        <v>340</v>
      </c>
      <c r="B38" s="29" t="s">
        <v>341</v>
      </c>
      <c r="C38" s="29" t="s">
        <v>342</v>
      </c>
      <c r="D38" s="44" t="s">
        <v>402</v>
      </c>
      <c r="E38" s="12">
        <v>28798987</v>
      </c>
    </row>
    <row r="39" spans="1:5" ht="33.75">
      <c r="A39" s="29" t="s">
        <v>46</v>
      </c>
      <c r="B39" s="29" t="s">
        <v>47</v>
      </c>
      <c r="C39" s="29" t="s">
        <v>45</v>
      </c>
      <c r="D39" s="44" t="s">
        <v>403</v>
      </c>
      <c r="E39" s="12">
        <v>26361115</v>
      </c>
    </row>
    <row r="40" spans="1:5" ht="22.5">
      <c r="A40" s="29" t="s">
        <v>215</v>
      </c>
      <c r="B40" s="29" t="s">
        <v>216</v>
      </c>
      <c r="C40" s="29" t="s">
        <v>34</v>
      </c>
      <c r="D40" s="44" t="s">
        <v>404</v>
      </c>
      <c r="E40" s="12">
        <v>27513672</v>
      </c>
    </row>
    <row r="41" spans="1:5" ht="33.75">
      <c r="A41" s="29" t="s">
        <v>54</v>
      </c>
      <c r="B41" s="29" t="s">
        <v>61</v>
      </c>
      <c r="C41" s="29" t="s">
        <v>34</v>
      </c>
      <c r="D41" s="44" t="s">
        <v>405</v>
      </c>
      <c r="E41" s="12">
        <v>26361114</v>
      </c>
    </row>
    <row r="42" spans="1:5" ht="22.5">
      <c r="A42" s="29" t="s">
        <v>343</v>
      </c>
      <c r="B42" s="29" t="s">
        <v>344</v>
      </c>
      <c r="C42" s="29" t="s">
        <v>345</v>
      </c>
      <c r="D42" s="44" t="s">
        <v>406</v>
      </c>
      <c r="E42" s="12">
        <v>28508632</v>
      </c>
    </row>
    <row r="43" spans="1:5" ht="22.5">
      <c r="A43" s="29" t="s">
        <v>346</v>
      </c>
      <c r="B43" s="29" t="s">
        <v>347</v>
      </c>
      <c r="C43" s="29" t="s">
        <v>63</v>
      </c>
      <c r="D43" s="44" t="s">
        <v>372</v>
      </c>
      <c r="E43" s="12">
        <v>28505728</v>
      </c>
    </row>
    <row r="44" spans="1:5" ht="45">
      <c r="A44" s="29" t="s">
        <v>86</v>
      </c>
      <c r="B44" s="29" t="s">
        <v>123</v>
      </c>
      <c r="C44" s="29" t="s">
        <v>33</v>
      </c>
      <c r="D44" s="44" t="s">
        <v>407</v>
      </c>
      <c r="E44" s="12">
        <v>26322166</v>
      </c>
    </row>
    <row r="45" spans="1:5" ht="33.75">
      <c r="A45" s="29" t="s">
        <v>348</v>
      </c>
      <c r="B45" s="29" t="s">
        <v>349</v>
      </c>
      <c r="C45" s="29" t="s">
        <v>48</v>
      </c>
      <c r="D45" s="44" t="s">
        <v>326</v>
      </c>
      <c r="E45" s="12">
        <v>26491915</v>
      </c>
    </row>
    <row r="46" spans="1:5" ht="11.25">
      <c r="A46" s="29" t="s">
        <v>408</v>
      </c>
      <c r="B46" s="29" t="s">
        <v>350</v>
      </c>
      <c r="C46" s="29" t="s">
        <v>351</v>
      </c>
      <c r="D46" s="44" t="s">
        <v>311</v>
      </c>
      <c r="E46" s="12">
        <v>26380420</v>
      </c>
    </row>
    <row r="47" spans="1:4" ht="11.25">
      <c r="A47" s="29"/>
      <c r="B47" s="29"/>
      <c r="C47" s="29"/>
      <c r="D47" s="44"/>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29" t="s">
        <v>15</v>
      </c>
      <c r="B1" s="29" t="s">
        <v>4</v>
      </c>
      <c r="C1" s="29" t="s">
        <v>5</v>
      </c>
      <c r="D1" s="29" t="s">
        <v>16</v>
      </c>
      <c r="E1" s="3" t="s">
        <v>17</v>
      </c>
    </row>
    <row r="2" spans="1:7" s="3" customFormat="1" ht="11.25">
      <c r="A2" s="29" t="s">
        <v>52</v>
      </c>
      <c r="B2" s="29" t="s">
        <v>59</v>
      </c>
      <c r="C2" s="29" t="s">
        <v>33</v>
      </c>
      <c r="D2" s="29" t="s">
        <v>134</v>
      </c>
      <c r="E2" s="29">
        <v>26420583</v>
      </c>
      <c r="F2" s="29"/>
      <c r="G2" s="29"/>
    </row>
    <row r="3" spans="1:7" s="3" customFormat="1" ht="11.25">
      <c r="A3" s="29" t="s">
        <v>31</v>
      </c>
      <c r="B3" s="29" t="s">
        <v>32</v>
      </c>
      <c r="C3" s="29" t="s">
        <v>103</v>
      </c>
      <c r="D3" s="29" t="s">
        <v>128</v>
      </c>
      <c r="E3" s="29">
        <v>26361102</v>
      </c>
      <c r="F3" s="29"/>
      <c r="G3" s="29"/>
    </row>
    <row r="4" spans="1:7" s="3" customFormat="1" ht="11.25">
      <c r="A4" s="29" t="s">
        <v>71</v>
      </c>
      <c r="B4" s="29" t="s">
        <v>106</v>
      </c>
      <c r="C4" s="29" t="s">
        <v>67</v>
      </c>
      <c r="D4" s="29" t="s">
        <v>70</v>
      </c>
      <c r="E4" s="29">
        <v>26322162</v>
      </c>
      <c r="F4" s="29"/>
      <c r="G4" s="29"/>
    </row>
    <row r="5" spans="1:7" s="3" customFormat="1" ht="11.25">
      <c r="A5" s="29" t="s">
        <v>72</v>
      </c>
      <c r="B5" s="29" t="s">
        <v>107</v>
      </c>
      <c r="C5" s="29" t="s">
        <v>44</v>
      </c>
      <c r="D5" s="29" t="s">
        <v>70</v>
      </c>
      <c r="E5" s="29">
        <v>26322153</v>
      </c>
      <c r="F5" s="29"/>
      <c r="G5" s="29"/>
    </row>
    <row r="6" spans="1:7" ht="11.25">
      <c r="A6" s="29" t="s">
        <v>73</v>
      </c>
      <c r="B6" s="29" t="s">
        <v>108</v>
      </c>
      <c r="C6" s="29" t="s">
        <v>109</v>
      </c>
      <c r="D6" s="29" t="s">
        <v>70</v>
      </c>
      <c r="E6" s="29">
        <v>27126047</v>
      </c>
      <c r="F6" s="29"/>
      <c r="G6" s="29"/>
    </row>
    <row r="7" spans="1:7" ht="11.25">
      <c r="A7" s="29" t="s">
        <v>74</v>
      </c>
      <c r="B7" s="29" t="s">
        <v>110</v>
      </c>
      <c r="C7" s="29" t="s">
        <v>111</v>
      </c>
      <c r="D7" s="29" t="s">
        <v>75</v>
      </c>
      <c r="E7" s="29">
        <v>26797003</v>
      </c>
      <c r="F7" s="29"/>
      <c r="G7" s="29"/>
    </row>
    <row r="8" spans="1:7" ht="11.25">
      <c r="A8" s="29" t="s">
        <v>76</v>
      </c>
      <c r="B8" s="29" t="s">
        <v>112</v>
      </c>
      <c r="C8" s="29" t="s">
        <v>45</v>
      </c>
      <c r="D8" s="29" t="s">
        <v>70</v>
      </c>
      <c r="E8" s="29">
        <v>26322163</v>
      </c>
      <c r="F8" s="29"/>
      <c r="G8" s="29"/>
    </row>
    <row r="9" spans="1:7" ht="11.25">
      <c r="A9" s="29" t="s">
        <v>77</v>
      </c>
      <c r="B9" s="29" t="s">
        <v>113</v>
      </c>
      <c r="C9" s="29" t="s">
        <v>48</v>
      </c>
      <c r="D9" s="29" t="s">
        <v>75</v>
      </c>
      <c r="E9" s="29">
        <v>26424359</v>
      </c>
      <c r="F9" s="29"/>
      <c r="G9" s="29"/>
    </row>
    <row r="10" spans="1:7" ht="11.25">
      <c r="A10" s="29" t="s">
        <v>78</v>
      </c>
      <c r="B10" s="29" t="s">
        <v>114</v>
      </c>
      <c r="C10" s="29" t="s">
        <v>33</v>
      </c>
      <c r="D10" s="29" t="s">
        <v>70</v>
      </c>
      <c r="E10" s="29">
        <v>26322156</v>
      </c>
      <c r="F10" s="29"/>
      <c r="G10" s="29"/>
    </row>
    <row r="11" spans="1:7" ht="11.25">
      <c r="A11" s="29" t="s">
        <v>79</v>
      </c>
      <c r="B11" s="29" t="s">
        <v>69</v>
      </c>
      <c r="C11" s="29" t="s">
        <v>115</v>
      </c>
      <c r="D11" s="29" t="s">
        <v>70</v>
      </c>
      <c r="E11" s="29">
        <v>26322159</v>
      </c>
      <c r="F11" s="29"/>
      <c r="G11" s="29"/>
    </row>
    <row r="12" spans="1:7" ht="11.25">
      <c r="A12" s="29" t="s">
        <v>80</v>
      </c>
      <c r="B12" s="29" t="s">
        <v>116</v>
      </c>
      <c r="C12" s="29" t="s">
        <v>40</v>
      </c>
      <c r="D12" s="29" t="s">
        <v>70</v>
      </c>
      <c r="E12" s="29">
        <v>26322161</v>
      </c>
      <c r="F12" s="29"/>
      <c r="G12" s="29"/>
    </row>
    <row r="13" spans="1:7" ht="11.25">
      <c r="A13" s="29" t="s">
        <v>81</v>
      </c>
      <c r="B13" s="29" t="s">
        <v>117</v>
      </c>
      <c r="C13" s="29" t="s">
        <v>67</v>
      </c>
      <c r="D13" s="29" t="s">
        <v>70</v>
      </c>
      <c r="E13" s="29">
        <v>26608446</v>
      </c>
      <c r="F13" s="29"/>
      <c r="G13" s="29"/>
    </row>
    <row r="14" spans="1:7" ht="11.25">
      <c r="A14" s="29" t="s">
        <v>82</v>
      </c>
      <c r="B14" s="29" t="s">
        <v>118</v>
      </c>
      <c r="C14" s="29" t="s">
        <v>65</v>
      </c>
      <c r="D14" s="29" t="s">
        <v>135</v>
      </c>
      <c r="E14" s="29">
        <v>26322164</v>
      </c>
      <c r="F14" s="29"/>
      <c r="G14" s="29"/>
    </row>
    <row r="15" spans="1:7" ht="11.25">
      <c r="A15" s="29" t="s">
        <v>83</v>
      </c>
      <c r="B15" s="29" t="s">
        <v>119</v>
      </c>
      <c r="C15" s="29" t="s">
        <v>39</v>
      </c>
      <c r="D15" s="29" t="s">
        <v>70</v>
      </c>
      <c r="E15" s="29">
        <v>26840521</v>
      </c>
      <c r="F15" s="29"/>
      <c r="G15" s="29"/>
    </row>
    <row r="16" spans="1:7" ht="11.25">
      <c r="A16" s="29" t="s">
        <v>84</v>
      </c>
      <c r="B16" s="29" t="s">
        <v>120</v>
      </c>
      <c r="C16" s="29" t="s">
        <v>44</v>
      </c>
      <c r="D16" s="29" t="s">
        <v>70</v>
      </c>
      <c r="E16" s="29">
        <v>26597512</v>
      </c>
      <c r="F16" s="29"/>
      <c r="G16" s="29"/>
    </row>
    <row r="17" spans="1:7" ht="11.25">
      <c r="A17" s="29" t="s">
        <v>85</v>
      </c>
      <c r="B17" s="29" t="s">
        <v>121</v>
      </c>
      <c r="C17" s="29" t="s">
        <v>122</v>
      </c>
      <c r="D17" s="29" t="s">
        <v>70</v>
      </c>
      <c r="E17" s="29">
        <v>26322158</v>
      </c>
      <c r="F17" s="29"/>
      <c r="G17" s="29"/>
    </row>
    <row r="18" spans="1:7" ht="11.25">
      <c r="A18" s="29" t="s">
        <v>86</v>
      </c>
      <c r="B18" s="29" t="s">
        <v>123</v>
      </c>
      <c r="C18" s="29" t="s">
        <v>33</v>
      </c>
      <c r="D18" s="29" t="s">
        <v>68</v>
      </c>
      <c r="E18" s="29">
        <v>26322166</v>
      </c>
      <c r="F18" s="29"/>
      <c r="G18" s="29"/>
    </row>
    <row r="19" spans="1:7" ht="11.25">
      <c r="A19" s="29" t="s">
        <v>87</v>
      </c>
      <c r="B19" s="29" t="s">
        <v>124</v>
      </c>
      <c r="C19" s="29" t="s">
        <v>67</v>
      </c>
      <c r="D19" s="29" t="s">
        <v>70</v>
      </c>
      <c r="E19" s="29">
        <v>26361117</v>
      </c>
      <c r="F19" s="29"/>
      <c r="G19" s="29"/>
    </row>
    <row r="20" spans="1:7" ht="11.25">
      <c r="A20" s="29" t="s">
        <v>88</v>
      </c>
      <c r="B20" s="29" t="s">
        <v>125</v>
      </c>
      <c r="C20" s="29" t="s">
        <v>126</v>
      </c>
      <c r="D20" s="29" t="s">
        <v>75</v>
      </c>
      <c r="E20" s="29">
        <v>26555876</v>
      </c>
      <c r="F20" s="29"/>
      <c r="G20" s="29"/>
    </row>
    <row r="21" spans="1:7" ht="11.25">
      <c r="A21" s="29" t="s">
        <v>102</v>
      </c>
      <c r="B21" s="29" t="s">
        <v>127</v>
      </c>
      <c r="C21" s="29" t="s">
        <v>41</v>
      </c>
      <c r="D21" s="29" t="s">
        <v>75</v>
      </c>
      <c r="E21" s="29">
        <v>26424207</v>
      </c>
      <c r="F21" s="29"/>
      <c r="G21" s="29"/>
    </row>
    <row r="22" spans="1:7" ht="11.25">
      <c r="A22" s="29" t="s">
        <v>129</v>
      </c>
      <c r="B22" s="29" t="s">
        <v>130</v>
      </c>
      <c r="C22" s="29" t="s">
        <v>131</v>
      </c>
      <c r="D22" s="29" t="s">
        <v>75</v>
      </c>
      <c r="E22" s="29">
        <v>26569253</v>
      </c>
      <c r="F22" s="29"/>
      <c r="G22" s="29"/>
    </row>
    <row r="23" spans="1:7" ht="11.25">
      <c r="A23" s="29" t="s">
        <v>132</v>
      </c>
      <c r="B23" s="29" t="s">
        <v>133</v>
      </c>
      <c r="C23" s="29" t="s">
        <v>39</v>
      </c>
      <c r="D23" s="29" t="s">
        <v>75</v>
      </c>
      <c r="E23" s="29">
        <v>26424139</v>
      </c>
      <c r="F23" s="29"/>
      <c r="G23" s="29"/>
    </row>
    <row r="24" spans="1:7" ht="11.25">
      <c r="A24" s="29"/>
      <c r="B24" s="29"/>
      <c r="C24" s="29"/>
      <c r="D24" s="29"/>
      <c r="E24" s="29"/>
      <c r="F24" s="29"/>
      <c r="G24" s="29"/>
    </row>
    <row r="25" spans="1:7" ht="11.25">
      <c r="A25" s="29"/>
      <c r="B25" s="29"/>
      <c r="C25" s="29"/>
      <c r="D25" s="29"/>
      <c r="E25" s="29"/>
      <c r="F25" s="29"/>
      <c r="G25" s="29"/>
    </row>
    <row r="26" spans="1:7" ht="11.25">
      <c r="A26" s="29"/>
      <c r="B26" s="29"/>
      <c r="C26" s="29"/>
      <c r="D26" s="29"/>
      <c r="E26" s="29"/>
      <c r="F26" s="29"/>
      <c r="G26" s="29"/>
    </row>
    <row r="27" spans="1:7" ht="11.25">
      <c r="A27" s="29"/>
      <c r="B27" s="29"/>
      <c r="C27" s="29"/>
      <c r="D27" s="29"/>
      <c r="E27" s="29"/>
      <c r="F27" s="29"/>
      <c r="G27" s="29"/>
    </row>
    <row r="28" spans="1:7" ht="11.25">
      <c r="A28" s="29"/>
      <c r="B28" s="29"/>
      <c r="C28" s="29"/>
      <c r="D28" s="29"/>
      <c r="E28" s="29"/>
      <c r="F28" s="29"/>
      <c r="G28" s="29"/>
    </row>
    <row r="29" spans="1:7" ht="11.25">
      <c r="A29" s="29"/>
      <c r="B29" s="29"/>
      <c r="C29" s="29"/>
      <c r="D29" s="29"/>
      <c r="E29" s="29"/>
      <c r="F29" s="29"/>
      <c r="G29" s="29"/>
    </row>
    <row r="30" spans="1:7" ht="11.25">
      <c r="A30" s="29"/>
      <c r="B30" s="29"/>
      <c r="C30" s="29"/>
      <c r="D30" s="29"/>
      <c r="E30" s="29"/>
      <c r="F30" s="29"/>
      <c r="G30" s="29"/>
    </row>
    <row r="31" spans="1:7" ht="11.25">
      <c r="A31" s="29"/>
      <c r="B31" s="29"/>
      <c r="C31" s="29"/>
      <c r="D31" s="29"/>
      <c r="E31" s="29"/>
      <c r="F31" s="29"/>
      <c r="G31" s="29"/>
    </row>
    <row r="32" spans="1:7" ht="11.25">
      <c r="A32" s="29"/>
      <c r="B32" s="29"/>
      <c r="C32" s="29"/>
      <c r="D32" s="29"/>
      <c r="E32" s="29"/>
      <c r="F32" s="29"/>
      <c r="G32" s="29"/>
    </row>
    <row r="33" spans="1:7" ht="11.25">
      <c r="A33" s="29"/>
      <c r="B33" s="29"/>
      <c r="C33" s="29"/>
      <c r="D33" s="29"/>
      <c r="E33" s="29"/>
      <c r="F33" s="29"/>
      <c r="G33" s="29"/>
    </row>
    <row r="34" spans="1:7" ht="11.25">
      <c r="A34" s="29"/>
      <c r="B34" s="29"/>
      <c r="C34" s="29"/>
      <c r="D34" s="29"/>
      <c r="E34" s="29"/>
      <c r="F34" s="29"/>
      <c r="G34" s="29"/>
    </row>
    <row r="35" spans="1:7" ht="11.25">
      <c r="A35" s="29"/>
      <c r="B35" s="29"/>
      <c r="C35" s="29"/>
      <c r="D35" s="29"/>
      <c r="E35" s="29"/>
      <c r="F35" s="29"/>
      <c r="G35" s="29"/>
    </row>
    <row r="36" spans="1:7" ht="11.25">
      <c r="A36" s="29"/>
      <c r="B36" s="29"/>
      <c r="C36" s="29"/>
      <c r="D36" s="29"/>
      <c r="E36" s="29"/>
      <c r="F36" s="29"/>
      <c r="G36" s="29"/>
    </row>
    <row r="37" spans="1:7" ht="11.25">
      <c r="A37" s="29"/>
      <c r="B37" s="29"/>
      <c r="C37" s="29"/>
      <c r="D37" s="29"/>
      <c r="E37" s="29"/>
      <c r="F37" s="29"/>
      <c r="G37" s="29"/>
    </row>
    <row r="38" spans="1:7" ht="11.25">
      <c r="A38" s="29"/>
      <c r="B38" s="29"/>
      <c r="C38" s="29"/>
      <c r="D38" s="29"/>
      <c r="E38" s="29"/>
      <c r="F38" s="29"/>
      <c r="G38" s="29"/>
    </row>
    <row r="39" spans="1:7" ht="11.25">
      <c r="A39" s="29"/>
      <c r="B39" s="29"/>
      <c r="C39" s="29"/>
      <c r="D39" s="29"/>
      <c r="E39" s="29"/>
      <c r="F39" s="29"/>
      <c r="G39" s="29"/>
    </row>
    <row r="40" spans="1:7" ht="11.25">
      <c r="A40" s="29"/>
      <c r="B40" s="29"/>
      <c r="C40" s="29"/>
      <c r="D40" s="29"/>
      <c r="E40" s="29"/>
      <c r="F40" s="29"/>
      <c r="G40" s="29"/>
    </row>
    <row r="41" spans="1:7" ht="11.25">
      <c r="A41" s="29"/>
      <c r="B41" s="29"/>
      <c r="C41" s="29"/>
      <c r="D41" s="29"/>
      <c r="E41" s="29"/>
      <c r="F41" s="29"/>
      <c r="G41" s="29"/>
    </row>
    <row r="42" spans="1:7" ht="11.25">
      <c r="A42" s="29"/>
      <c r="B42" s="29"/>
      <c r="C42" s="29"/>
      <c r="D42" s="29"/>
      <c r="E42" s="29"/>
      <c r="F42" s="29"/>
      <c r="G42" s="29"/>
    </row>
    <row r="43" spans="1:7" ht="11.25">
      <c r="A43" s="29"/>
      <c r="B43" s="29"/>
      <c r="C43" s="29"/>
      <c r="D43" s="29"/>
      <c r="E43" s="29"/>
      <c r="F43" s="29"/>
      <c r="G43" s="29"/>
    </row>
    <row r="44" spans="1:7" ht="11.25">
      <c r="A44" s="29"/>
      <c r="B44" s="29"/>
      <c r="C44" s="29"/>
      <c r="D44" s="29"/>
      <c r="E44" s="29"/>
      <c r="F44" s="29"/>
      <c r="G44" s="29"/>
    </row>
    <row r="45" spans="1:7" ht="11.25">
      <c r="A45" s="29"/>
      <c r="B45" s="29"/>
      <c r="C45" s="29"/>
      <c r="D45" s="29"/>
      <c r="E45" s="29"/>
      <c r="F45" s="29"/>
      <c r="G45" s="29"/>
    </row>
    <row r="46" spans="1:7" ht="11.25">
      <c r="A46" s="29"/>
      <c r="B46" s="29"/>
      <c r="C46" s="29"/>
      <c r="D46" s="29"/>
      <c r="E46" s="29"/>
      <c r="F46" s="29"/>
      <c r="G46" s="29"/>
    </row>
    <row r="47" spans="1:7" ht="11.25">
      <c r="A47" s="29"/>
      <c r="B47" s="29"/>
      <c r="C47" s="29"/>
      <c r="D47" s="29"/>
      <c r="E47" s="29"/>
      <c r="F47" s="29"/>
      <c r="G47" s="29"/>
    </row>
    <row r="48" spans="1:7" ht="11.25">
      <c r="A48" s="29"/>
      <c r="B48" s="29"/>
      <c r="C48" s="29"/>
      <c r="D48" s="29"/>
      <c r="E48" s="29"/>
      <c r="F48" s="29"/>
      <c r="G48" s="29"/>
    </row>
    <row r="49" spans="1:7" ht="11.25">
      <c r="A49" s="29"/>
      <c r="B49" s="29"/>
      <c r="C49" s="29"/>
      <c r="D49" s="29"/>
      <c r="E49" s="29"/>
      <c r="F49" s="29"/>
      <c r="G49" s="29"/>
    </row>
    <row r="50" spans="1:7" ht="11.25">
      <c r="A50" s="29"/>
      <c r="B50" s="29"/>
      <c r="C50" s="29"/>
      <c r="D50" s="29"/>
      <c r="E50" s="29"/>
      <c r="F50" s="29"/>
      <c r="G50" s="29"/>
    </row>
    <row r="51" spans="1:7" ht="11.25">
      <c r="A51" s="29"/>
      <c r="B51" s="29"/>
      <c r="C51" s="29"/>
      <c r="D51" s="29"/>
      <c r="E51" s="29"/>
      <c r="F51" s="29"/>
      <c r="G51" s="29"/>
    </row>
    <row r="52" spans="1:7" ht="11.25">
      <c r="A52" s="29"/>
      <c r="B52" s="29"/>
      <c r="C52" s="29"/>
      <c r="D52" s="29"/>
      <c r="E52" s="29"/>
      <c r="F52" s="29"/>
      <c r="G52" s="29"/>
    </row>
    <row r="53" spans="1:7" ht="11.25">
      <c r="A53" s="29"/>
      <c r="B53" s="29"/>
      <c r="C53" s="29"/>
      <c r="D53" s="29"/>
      <c r="E53" s="29"/>
      <c r="F53" s="29"/>
      <c r="G53" s="29"/>
    </row>
    <row r="54" spans="1:7" ht="11.25">
      <c r="A54" s="29"/>
      <c r="B54" s="29"/>
      <c r="C54" s="29"/>
      <c r="D54" s="29"/>
      <c r="E54" s="29"/>
      <c r="F54" s="29"/>
      <c r="G54" s="29"/>
    </row>
    <row r="55" spans="1:7" ht="11.25">
      <c r="A55" s="29"/>
      <c r="B55" s="29"/>
      <c r="C55" s="29"/>
      <c r="D55" s="29"/>
      <c r="E55" s="29"/>
      <c r="F55" s="29"/>
      <c r="G55" s="29"/>
    </row>
    <row r="56" spans="1:7" ht="11.25">
      <c r="A56" s="29"/>
      <c r="B56" s="29"/>
      <c r="C56" s="29"/>
      <c r="D56" s="29"/>
      <c r="E56" s="29"/>
      <c r="F56" s="29"/>
      <c r="G56" s="29"/>
    </row>
    <row r="57" spans="1:7" ht="11.25">
      <c r="A57" s="29"/>
      <c r="B57" s="29"/>
      <c r="C57" s="29"/>
      <c r="D57" s="29"/>
      <c r="E57" s="29"/>
      <c r="F57" s="29"/>
      <c r="G57" s="29"/>
    </row>
    <row r="58" spans="1:7" ht="11.25">
      <c r="A58" s="29"/>
      <c r="B58" s="29"/>
      <c r="C58" s="29"/>
      <c r="D58" s="29"/>
      <c r="E58" s="29"/>
      <c r="F58" s="29"/>
      <c r="G58" s="29"/>
    </row>
    <row r="59" spans="1:7" ht="11.25">
      <c r="A59" s="29"/>
      <c r="B59" s="29"/>
      <c r="C59" s="29"/>
      <c r="D59" s="29"/>
      <c r="E59" s="29"/>
      <c r="F59" s="29"/>
      <c r="G59" s="29"/>
    </row>
    <row r="60" spans="1:7" ht="11.25">
      <c r="A60" s="29"/>
      <c r="B60" s="29"/>
      <c r="C60" s="29"/>
      <c r="D60" s="29"/>
      <c r="E60" s="29"/>
      <c r="F60" s="29"/>
      <c r="G60" s="29"/>
    </row>
    <row r="61" spans="1:7" ht="11.25">
      <c r="A61" s="29"/>
      <c r="B61" s="29"/>
      <c r="C61" s="29"/>
      <c r="D61" s="29"/>
      <c r="E61" s="29"/>
      <c r="F61" s="29"/>
      <c r="G61" s="29"/>
    </row>
    <row r="62" spans="1:7" ht="11.25">
      <c r="A62" s="29"/>
      <c r="B62" s="29"/>
      <c r="C62" s="29"/>
      <c r="D62" s="29"/>
      <c r="E62" s="29"/>
      <c r="F62" s="29"/>
      <c r="G62" s="29"/>
    </row>
    <row r="63" spans="1:7" ht="11.25">
      <c r="A63" s="29"/>
      <c r="B63" s="29"/>
      <c r="C63" s="29"/>
      <c r="D63" s="29"/>
      <c r="E63" s="29"/>
      <c r="F63" s="29"/>
      <c r="G63" s="29"/>
    </row>
    <row r="64" spans="1:7" ht="11.25">
      <c r="A64" s="29"/>
      <c r="B64" s="29"/>
      <c r="C64" s="29"/>
      <c r="D64" s="29"/>
      <c r="E64" s="29"/>
      <c r="F64" s="29"/>
      <c r="G64" s="29"/>
    </row>
    <row r="65" spans="1:7" ht="11.25">
      <c r="A65" s="29"/>
      <c r="B65" s="29"/>
      <c r="C65" s="29"/>
      <c r="D65" s="29"/>
      <c r="E65" s="29"/>
      <c r="F65" s="29"/>
      <c r="G65" s="29"/>
    </row>
    <row r="66" spans="1:7" ht="11.25">
      <c r="A66" s="29"/>
      <c r="B66" s="29"/>
      <c r="C66" s="29"/>
      <c r="D66" s="29"/>
      <c r="E66" s="29"/>
      <c r="F66" s="29"/>
      <c r="G66" s="29"/>
    </row>
    <row r="67" spans="1:7" ht="11.25">
      <c r="A67" s="29"/>
      <c r="B67" s="29"/>
      <c r="C67" s="29"/>
      <c r="D67" s="29"/>
      <c r="E67" s="29"/>
      <c r="F67" s="29"/>
      <c r="G67" s="29"/>
    </row>
    <row r="68" spans="1:7" ht="11.25">
      <c r="A68" s="29"/>
      <c r="B68" s="29"/>
      <c r="C68" s="29"/>
      <c r="D68" s="29"/>
      <c r="E68" s="29"/>
      <c r="F68" s="29"/>
      <c r="G68" s="29"/>
    </row>
    <row r="69" spans="1:7" ht="11.25">
      <c r="A69" s="29"/>
      <c r="B69" s="29"/>
      <c r="C69" s="29"/>
      <c r="D69" s="29"/>
      <c r="E69" s="29"/>
      <c r="F69" s="29"/>
      <c r="G69" s="29"/>
    </row>
    <row r="70" spans="1:7" ht="11.25">
      <c r="A70" s="29"/>
      <c r="B70" s="29"/>
      <c r="C70" s="29"/>
      <c r="D70" s="29"/>
      <c r="E70" s="29"/>
      <c r="F70" s="29"/>
      <c r="G70" s="29"/>
    </row>
    <row r="71" spans="1:7" ht="11.25">
      <c r="A71" s="29"/>
      <c r="B71" s="29"/>
      <c r="C71" s="29"/>
      <c r="D71" s="29"/>
      <c r="E71" s="29"/>
      <c r="F71" s="29"/>
      <c r="G71" s="29"/>
    </row>
    <row r="72" spans="1:7" ht="11.25">
      <c r="A72" s="29"/>
      <c r="B72" s="29"/>
      <c r="C72" s="29"/>
      <c r="D72" s="29"/>
      <c r="E72" s="29"/>
      <c r="F72" s="29"/>
      <c r="G72" s="29"/>
    </row>
    <row r="73" spans="1:7" ht="11.25">
      <c r="A73" s="29"/>
      <c r="B73" s="29"/>
      <c r="C73" s="29"/>
      <c r="D73" s="29"/>
      <c r="E73" s="29"/>
      <c r="F73" s="29"/>
      <c r="G73" s="29"/>
    </row>
    <row r="74" spans="1:7" ht="11.25">
      <c r="A74" s="29"/>
      <c r="B74" s="29"/>
      <c r="C74" s="29"/>
      <c r="D74" s="29"/>
      <c r="E74" s="29"/>
      <c r="F74" s="29"/>
      <c r="G74" s="29"/>
    </row>
    <row r="75" spans="1:7" ht="11.25">
      <c r="A75" s="29"/>
      <c r="B75" s="29"/>
      <c r="C75" s="29"/>
      <c r="D75" s="29"/>
      <c r="E75" s="29"/>
      <c r="F75" s="29"/>
      <c r="G75" s="29"/>
    </row>
    <row r="76" spans="1:7" ht="11.25">
      <c r="A76" s="29"/>
      <c r="B76" s="29"/>
      <c r="C76" s="29"/>
      <c r="D76" s="29"/>
      <c r="E76" s="29"/>
      <c r="F76" s="29"/>
      <c r="G76" s="29"/>
    </row>
    <row r="77" spans="1:7" ht="11.25">
      <c r="A77" s="29"/>
      <c r="B77" s="29"/>
      <c r="C77" s="29"/>
      <c r="D77" s="29"/>
      <c r="E77" s="29"/>
      <c r="F77" s="29"/>
      <c r="G77" s="29"/>
    </row>
    <row r="78" spans="1:7" ht="11.25">
      <c r="A78" s="29"/>
      <c r="B78" s="29"/>
      <c r="C78" s="29"/>
      <c r="D78" s="29"/>
      <c r="E78" s="29"/>
      <c r="F78" s="29"/>
      <c r="G78" s="29"/>
    </row>
    <row r="79" spans="1:7" ht="11.25">
      <c r="A79" s="29"/>
      <c r="B79" s="29"/>
      <c r="C79" s="29"/>
      <c r="D79" s="29"/>
      <c r="E79" s="29"/>
      <c r="F79" s="29"/>
      <c r="G79" s="29"/>
    </row>
    <row r="80" spans="1:7" ht="11.25">
      <c r="A80" s="29"/>
      <c r="B80" s="29"/>
      <c r="C80" s="29"/>
      <c r="D80" s="29"/>
      <c r="E80" s="29"/>
      <c r="F80" s="29"/>
      <c r="G80" s="29"/>
    </row>
    <row r="81" spans="1:7" ht="11.25">
      <c r="A81" s="29"/>
      <c r="B81" s="29"/>
      <c r="C81" s="29"/>
      <c r="D81" s="29"/>
      <c r="E81" s="29"/>
      <c r="F81" s="29"/>
      <c r="G81" s="29"/>
    </row>
    <row r="82" spans="1:7" ht="11.25">
      <c r="A82" s="29"/>
      <c r="B82" s="29"/>
      <c r="C82" s="29"/>
      <c r="D82" s="29"/>
      <c r="E82" s="29"/>
      <c r="F82" s="29"/>
      <c r="G82" s="29"/>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5">
    <pageSetUpPr fitToPage="1"/>
  </sheetPr>
  <dimension ref="D4:H33"/>
  <sheetViews>
    <sheetView showGridLines="0" zoomScalePageLayoutView="0" workbookViewId="0" topLeftCell="C13">
      <selection activeCell="C4" sqref="C4"/>
    </sheetView>
  </sheetViews>
  <sheetFormatPr defaultColWidth="9.140625" defaultRowHeight="11.25"/>
  <cols>
    <col min="1" max="2" width="0" style="31" hidden="1" customWidth="1"/>
    <col min="5" max="5" width="22.140625" style="0" customWidth="1"/>
    <col min="6" max="6" width="59.28125" style="0" customWidth="1"/>
    <col min="7" max="7" width="16.28125" style="0" customWidth="1"/>
    <col min="8" max="8" width="9.140625" style="0" customWidth="1"/>
  </cols>
  <sheetData>
    <row r="1" s="31" customFormat="1" ht="11.25" hidden="1"/>
    <row r="2" s="31" customFormat="1" ht="11.25" hidden="1"/>
    <row r="3" s="31" customFormat="1" ht="11.25" hidden="1"/>
    <row r="4" spans="7:8" ht="11.25">
      <c r="G4" s="280" t="str">
        <f>FORMCODE</f>
        <v>VO.OPENINFO.TARIF.4.178</v>
      </c>
      <c r="H4" s="280"/>
    </row>
    <row r="5" spans="7:8" ht="11.25">
      <c r="G5" s="280" t="str">
        <f>VERSION</f>
        <v>Версия 1.2</v>
      </c>
      <c r="H5" s="280"/>
    </row>
    <row r="6" spans="7:8" ht="11.25">
      <c r="G6" s="43"/>
      <c r="H6" s="43"/>
    </row>
    <row r="7" spans="7:8" ht="11.25">
      <c r="G7" s="281"/>
      <c r="H7" s="281"/>
    </row>
    <row r="8" spans="4:8" ht="11.25">
      <c r="D8" s="282" t="s">
        <v>55</v>
      </c>
      <c r="E8" s="282"/>
      <c r="F8" s="282"/>
      <c r="G8" s="282"/>
      <c r="H8" s="282"/>
    </row>
    <row r="9" spans="4:8" ht="32.25" customHeight="1">
      <c r="D9" s="146"/>
      <c r="E9" s="284" t="str">
        <f>FORMNAME</f>
        <v>Общая информация. Данные об установленном тарифе на год.</v>
      </c>
      <c r="F9" s="284"/>
      <c r="G9" s="284"/>
      <c r="H9" s="146"/>
    </row>
    <row r="10" spans="4:8" ht="11.25">
      <c r="D10" s="283"/>
      <c r="E10" s="283"/>
      <c r="F10" s="283"/>
      <c r="G10" s="283"/>
      <c r="H10" s="283"/>
    </row>
    <row r="11" spans="4:8" ht="11.25">
      <c r="D11" s="38"/>
      <c r="E11" s="38"/>
      <c r="F11" s="38"/>
      <c r="G11" s="38"/>
      <c r="H11" s="38"/>
    </row>
    <row r="12" spans="4:8" s="89" customFormat="1" ht="33.75" customHeight="1">
      <c r="D12" s="90"/>
      <c r="E12" s="278"/>
      <c r="F12" s="279"/>
      <c r="G12" s="279"/>
      <c r="H12" s="90"/>
    </row>
    <row r="13" spans="4:8" s="89" customFormat="1" ht="33.75" customHeight="1">
      <c r="D13" s="90"/>
      <c r="E13" s="92"/>
      <c r="F13" s="91"/>
      <c r="G13" s="91"/>
      <c r="H13" s="90"/>
    </row>
    <row r="14" spans="4:8" s="89" customFormat="1" ht="33.75" customHeight="1">
      <c r="D14" s="90"/>
      <c r="E14" s="92"/>
      <c r="F14" s="91"/>
      <c r="G14" s="91"/>
      <c r="H14" s="90"/>
    </row>
    <row r="15" spans="4:8" s="89" customFormat="1" ht="33.75" customHeight="1">
      <c r="D15" s="90"/>
      <c r="E15" s="92"/>
      <c r="F15" s="91"/>
      <c r="G15" s="91"/>
      <c r="H15" s="90"/>
    </row>
    <row r="16" spans="4:8" s="89" customFormat="1" ht="33.75" customHeight="1">
      <c r="D16" s="90"/>
      <c r="E16" s="92"/>
      <c r="F16" s="91"/>
      <c r="G16" s="91"/>
      <c r="H16" s="90"/>
    </row>
    <row r="17" spans="4:8" s="89" customFormat="1" ht="33.75" customHeight="1">
      <c r="D17" s="90"/>
      <c r="E17" s="92"/>
      <c r="F17" s="91"/>
      <c r="G17" s="91"/>
      <c r="H17" s="90"/>
    </row>
    <row r="18" spans="4:8" s="89" customFormat="1" ht="33.75" customHeight="1">
      <c r="D18" s="90"/>
      <c r="E18" s="92"/>
      <c r="F18" s="91"/>
      <c r="G18" s="91"/>
      <c r="H18" s="90"/>
    </row>
    <row r="19" spans="4:8" s="89" customFormat="1" ht="33.75" customHeight="1">
      <c r="D19" s="90"/>
      <c r="E19" s="92"/>
      <c r="F19" s="91"/>
      <c r="G19" s="91"/>
      <c r="H19" s="90"/>
    </row>
    <row r="20" spans="4:8" s="89" customFormat="1" ht="33.75" customHeight="1">
      <c r="D20" s="90"/>
      <c r="E20" s="92"/>
      <c r="F20" s="91"/>
      <c r="G20" s="91"/>
      <c r="H20" s="90"/>
    </row>
    <row r="21" spans="4:8" s="89" customFormat="1" ht="33.75" customHeight="1">
      <c r="D21" s="90"/>
      <c r="E21" s="92"/>
      <c r="F21" s="91"/>
      <c r="G21" s="91"/>
      <c r="H21" s="90"/>
    </row>
    <row r="22" spans="4:8" s="89" customFormat="1" ht="33.75" customHeight="1">
      <c r="D22" s="90"/>
      <c r="E22" s="92"/>
      <c r="F22" s="91"/>
      <c r="G22" s="91"/>
      <c r="H22" s="90"/>
    </row>
    <row r="23" spans="4:8" s="89" customFormat="1" ht="33.75" customHeight="1">
      <c r="D23" s="90"/>
      <c r="E23" s="92"/>
      <c r="F23" s="91"/>
      <c r="G23" s="91"/>
      <c r="H23" s="90"/>
    </row>
    <row r="24" spans="4:8" s="89" customFormat="1" ht="33.75" customHeight="1">
      <c r="D24" s="90"/>
      <c r="E24" s="92"/>
      <c r="F24" s="91"/>
      <c r="G24" s="91"/>
      <c r="H24" s="90"/>
    </row>
    <row r="25" spans="4:8" s="89" customFormat="1" ht="33.75" customHeight="1">
      <c r="D25" s="90"/>
      <c r="E25" s="92"/>
      <c r="F25" s="91"/>
      <c r="G25" s="91"/>
      <c r="H25" s="90"/>
    </row>
    <row r="26" spans="4:8" s="89" customFormat="1" ht="33.75" customHeight="1">
      <c r="D26" s="90"/>
      <c r="E26" s="92"/>
      <c r="F26" s="91"/>
      <c r="G26" s="91"/>
      <c r="H26" s="90"/>
    </row>
    <row r="27" spans="4:8" s="89" customFormat="1" ht="33.75" customHeight="1">
      <c r="D27" s="90"/>
      <c r="E27" s="92"/>
      <c r="F27" s="91"/>
      <c r="G27" s="91"/>
      <c r="H27" s="90"/>
    </row>
    <row r="28" spans="4:8" s="89" customFormat="1" ht="33.75" customHeight="1">
      <c r="D28" s="90"/>
      <c r="E28" s="92"/>
      <c r="F28" s="91"/>
      <c r="G28" s="91"/>
      <c r="H28" s="90"/>
    </row>
    <row r="29" spans="4:8" s="89" customFormat="1" ht="33.75" customHeight="1">
      <c r="D29" s="90"/>
      <c r="E29" s="92"/>
      <c r="F29" s="91"/>
      <c r="G29" s="91"/>
      <c r="H29" s="90"/>
    </row>
    <row r="30" spans="4:8" s="89" customFormat="1" ht="33.75" customHeight="1">
      <c r="D30" s="90"/>
      <c r="E30" s="92"/>
      <c r="F30" s="91"/>
      <c r="G30" s="91"/>
      <c r="H30" s="90"/>
    </row>
    <row r="31" spans="5:7" s="90" customFormat="1" ht="21" customHeight="1">
      <c r="E31" s="278"/>
      <c r="F31" s="279"/>
      <c r="G31" s="279"/>
    </row>
    <row r="32" spans="5:7" s="90" customFormat="1" ht="25.5" customHeight="1">
      <c r="E32" s="278"/>
      <c r="F32" s="279"/>
      <c r="G32" s="279"/>
    </row>
    <row r="33" spans="4:8" ht="11.25">
      <c r="D33" s="38"/>
      <c r="E33" s="38"/>
      <c r="F33" s="38"/>
      <c r="G33" s="38"/>
      <c r="H33" s="38"/>
    </row>
  </sheetData>
  <sheetProtection password="E4D4" sheet="1" objects="1" scenarios="1" formatColumns="0" formatRows="0"/>
  <mergeCells count="9">
    <mergeCell ref="E31:G31"/>
    <mergeCell ref="E32:G32"/>
    <mergeCell ref="E12:G12"/>
    <mergeCell ref="G4:H4"/>
    <mergeCell ref="G5:H5"/>
    <mergeCell ref="G7:H7"/>
    <mergeCell ref="D8:H8"/>
    <mergeCell ref="D10:H10"/>
    <mergeCell ref="E9:G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4"/>
  <drawing r:id="rId3"/>
  <legacyDrawing r:id="rId2"/>
  <oleObjects>
    <oleObject progId="Документ" shapeId="122710359" r:id="rId1"/>
  </oleObjects>
</worksheet>
</file>

<file path=xl/worksheets/sheet6.xml><?xml version="1.0" encoding="utf-8"?>
<worksheet xmlns="http://schemas.openxmlformats.org/spreadsheetml/2006/main" xmlns:r="http://schemas.openxmlformats.org/officeDocument/2006/relationships">
  <sheetPr codeName="Sheet_10">
    <pageSetUpPr fitToPage="1"/>
  </sheetPr>
  <dimension ref="A1:Q50"/>
  <sheetViews>
    <sheetView showGridLines="0" tabSelected="1" workbookViewId="0" topLeftCell="C34">
      <selection activeCell="F26" sqref="F26:G26"/>
    </sheetView>
  </sheetViews>
  <sheetFormatPr defaultColWidth="9.140625" defaultRowHeight="11.25"/>
  <cols>
    <col min="1" max="1" width="8.28125" style="34" hidden="1" customWidth="1"/>
    <col min="2" max="2" width="7.140625" style="33" hidden="1" customWidth="1"/>
    <col min="3" max="3" width="15.7109375" style="10" customWidth="1"/>
    <col min="4" max="4" width="7.140625" style="12" customWidth="1"/>
    <col min="5" max="5" width="34.28125" style="12" customWidth="1"/>
    <col min="6" max="6" width="21.57421875" style="12" customWidth="1"/>
    <col min="7" max="7" width="33.140625" style="28" customWidth="1"/>
    <col min="8" max="8" width="7.140625" style="28" customWidth="1"/>
    <col min="9" max="9" width="23.28125" style="27" customWidth="1"/>
    <col min="10" max="10" width="11.8515625" style="12" bestFit="1" customWidth="1"/>
    <col min="11" max="15" width="9.140625" style="12" customWidth="1"/>
    <col min="16" max="17" width="9.140625" style="46" customWidth="1"/>
    <col min="18" max="18" width="9.140625" style="12" customWidth="1"/>
    <col min="19" max="16384" width="9.140625" style="12" customWidth="1"/>
  </cols>
  <sheetData>
    <row r="1" spans="1:17" s="34" customFormat="1" ht="14.25" customHeight="1" hidden="1">
      <c r="A1" s="32">
        <v>26361128</v>
      </c>
      <c r="B1" s="33"/>
      <c r="G1" s="37"/>
      <c r="H1" s="37"/>
      <c r="P1" s="45"/>
      <c r="Q1" s="45"/>
    </row>
    <row r="2" spans="1:17" s="34" customFormat="1" ht="14.25" customHeight="1" hidden="1">
      <c r="A2" s="32"/>
      <c r="B2" s="33"/>
      <c r="G2" s="37"/>
      <c r="H2" s="37"/>
      <c r="P2" s="45"/>
      <c r="Q2" s="45"/>
    </row>
    <row r="3" spans="1:17" s="34" customFormat="1" ht="14.25" customHeight="1" hidden="1">
      <c r="A3" s="32"/>
      <c r="B3" s="33"/>
      <c r="G3" s="37"/>
      <c r="H3" s="37"/>
      <c r="P3" s="45"/>
      <c r="Q3" s="45"/>
    </row>
    <row r="4" spans="1:17" s="3" customFormat="1" ht="14.25" customHeight="1">
      <c r="A4" s="34"/>
      <c r="B4" s="33"/>
      <c r="G4" s="280" t="str">
        <f>FORMCODE</f>
        <v>VO.OPENINFO.TARIF.4.178</v>
      </c>
      <c r="H4" s="280"/>
      <c r="I4" s="4"/>
      <c r="P4" s="46"/>
      <c r="Q4" s="46"/>
    </row>
    <row r="5" spans="1:17" s="3" customFormat="1" ht="14.25" customHeight="1">
      <c r="A5" s="34"/>
      <c r="B5" s="33"/>
      <c r="D5" s="6"/>
      <c r="E5" s="6"/>
      <c r="F5" s="6"/>
      <c r="G5" s="280" t="str">
        <f>VERSION</f>
        <v>Версия 1.2</v>
      </c>
      <c r="H5" s="280"/>
      <c r="I5" s="5"/>
      <c r="P5" s="46"/>
      <c r="Q5" s="46"/>
    </row>
    <row r="6" spans="1:17" s="3" customFormat="1" ht="14.25" customHeight="1">
      <c r="A6" s="34"/>
      <c r="B6" s="33"/>
      <c r="D6" s="6"/>
      <c r="E6" s="7"/>
      <c r="F6" s="8"/>
      <c r="G6" s="9"/>
      <c r="H6" s="9"/>
      <c r="I6" s="5"/>
      <c r="P6" s="46"/>
      <c r="Q6" s="46"/>
    </row>
    <row r="7" spans="1:17" s="21" customFormat="1" ht="30" customHeight="1">
      <c r="A7" s="34"/>
      <c r="B7" s="33"/>
      <c r="C7" s="73"/>
      <c r="D7" s="298" t="str">
        <f>FORMNAME</f>
        <v>Общая информация. Данные об установленном тарифе на год.</v>
      </c>
      <c r="E7" s="298"/>
      <c r="F7" s="298"/>
      <c r="G7" s="298"/>
      <c r="H7" s="298"/>
      <c r="I7" s="11"/>
      <c r="P7" s="74"/>
      <c r="Q7" s="74"/>
    </row>
    <row r="8" spans="1:17" s="16" customFormat="1" ht="11.25">
      <c r="A8" s="34"/>
      <c r="B8" s="33"/>
      <c r="C8" s="13"/>
      <c r="D8" s="14"/>
      <c r="E8" s="14"/>
      <c r="F8" s="14"/>
      <c r="G8" s="14"/>
      <c r="H8" s="14"/>
      <c r="I8" s="15"/>
      <c r="P8" s="47"/>
      <c r="Q8" s="47"/>
    </row>
    <row r="9" spans="1:17" s="16" customFormat="1" ht="14.25" customHeight="1">
      <c r="A9" s="34"/>
      <c r="B9" s="33"/>
      <c r="C9" s="13"/>
      <c r="D9" s="312" t="s">
        <v>176</v>
      </c>
      <c r="E9" s="312"/>
      <c r="F9" s="312"/>
      <c r="G9" s="312"/>
      <c r="H9" s="312"/>
      <c r="I9" s="15"/>
      <c r="P9" s="47"/>
      <c r="Q9" s="47"/>
    </row>
    <row r="10" spans="4:17" ht="11.25">
      <c r="D10" s="15"/>
      <c r="E10" s="15"/>
      <c r="F10" s="15"/>
      <c r="G10" s="17"/>
      <c r="H10" s="18"/>
      <c r="I10" s="11"/>
      <c r="P10" s="47"/>
      <c r="Q10" s="47"/>
    </row>
    <row r="11" spans="4:17" ht="15" customHeight="1">
      <c r="D11" s="15"/>
      <c r="E11" s="15"/>
      <c r="F11" s="15"/>
      <c r="G11" s="17"/>
      <c r="H11" s="18"/>
      <c r="I11" s="11"/>
      <c r="P11" s="47"/>
      <c r="Q11" s="47"/>
    </row>
    <row r="12" spans="4:17" ht="39.75" customHeight="1">
      <c r="D12" s="15"/>
      <c r="E12" s="78"/>
      <c r="F12" s="313" t="s">
        <v>409</v>
      </c>
      <c r="G12" s="314"/>
      <c r="H12" s="18"/>
      <c r="I12" s="11"/>
      <c r="P12" s="47"/>
      <c r="Q12" s="47"/>
    </row>
    <row r="13" spans="4:17" ht="15" customHeight="1">
      <c r="D13" s="75"/>
      <c r="E13" s="19"/>
      <c r="F13" s="315"/>
      <c r="G13" s="315"/>
      <c r="H13" s="20"/>
      <c r="I13" s="21"/>
      <c r="P13" s="47"/>
      <c r="Q13" s="47"/>
    </row>
    <row r="14" spans="3:17" ht="27.75" customHeight="1">
      <c r="C14" s="22"/>
      <c r="D14" s="75"/>
      <c r="E14" s="79" t="s">
        <v>3</v>
      </c>
      <c r="F14" s="299" t="s">
        <v>359</v>
      </c>
      <c r="G14" s="300"/>
      <c r="H14" s="20"/>
      <c r="I14" s="21"/>
      <c r="P14" s="47"/>
      <c r="Q14" s="47"/>
    </row>
    <row r="15" spans="4:17" ht="27.75" customHeight="1">
      <c r="D15" s="75"/>
      <c r="E15" s="80" t="s">
        <v>4</v>
      </c>
      <c r="F15" s="301" t="s">
        <v>360</v>
      </c>
      <c r="G15" s="302"/>
      <c r="H15" s="76"/>
      <c r="I15" s="21"/>
      <c r="P15" s="47"/>
      <c r="Q15" s="47"/>
    </row>
    <row r="16" spans="4:17" ht="27.75" customHeight="1">
      <c r="D16" s="75"/>
      <c r="E16" s="81" t="s">
        <v>5</v>
      </c>
      <c r="F16" s="303" t="s">
        <v>361</v>
      </c>
      <c r="G16" s="304"/>
      <c r="H16" s="76"/>
      <c r="I16" s="21"/>
      <c r="P16" s="47"/>
      <c r="Q16" s="47"/>
    </row>
    <row r="17" spans="4:17" ht="15" customHeight="1">
      <c r="D17" s="15"/>
      <c r="E17" s="15"/>
      <c r="F17" s="15"/>
      <c r="G17" s="17"/>
      <c r="H17" s="18"/>
      <c r="I17" s="11"/>
      <c r="P17" s="47"/>
      <c r="Q17" s="47"/>
    </row>
    <row r="18" spans="4:17" ht="27.75" customHeight="1">
      <c r="D18" s="75"/>
      <c r="E18" s="82" t="s">
        <v>25</v>
      </c>
      <c r="F18" s="303" t="s">
        <v>104</v>
      </c>
      <c r="G18" s="304"/>
      <c r="H18" s="17"/>
      <c r="I18" s="23"/>
      <c r="J18" s="24"/>
      <c r="P18" s="47"/>
      <c r="Q18" s="47"/>
    </row>
    <row r="19" spans="4:17" ht="15" customHeight="1">
      <c r="D19" s="15"/>
      <c r="E19" s="15"/>
      <c r="F19" s="15"/>
      <c r="G19" s="17"/>
      <c r="H19" s="18"/>
      <c r="I19" s="11"/>
      <c r="P19" s="47"/>
      <c r="Q19" s="47"/>
    </row>
    <row r="20" spans="4:17" ht="34.5" customHeight="1">
      <c r="D20" s="75"/>
      <c r="E20" s="82" t="s">
        <v>287</v>
      </c>
      <c r="F20" s="303" t="s">
        <v>410</v>
      </c>
      <c r="G20" s="304"/>
      <c r="H20" s="17"/>
      <c r="I20" s="23"/>
      <c r="J20" s="24"/>
      <c r="P20" s="47"/>
      <c r="Q20" s="47"/>
    </row>
    <row r="21" spans="4:17" ht="15" customHeight="1">
      <c r="D21" s="15"/>
      <c r="E21" s="15"/>
      <c r="F21" s="15"/>
      <c r="G21" s="17"/>
      <c r="H21" s="18"/>
      <c r="I21" s="11"/>
      <c r="P21" s="47"/>
      <c r="Q21" s="47"/>
    </row>
    <row r="22" spans="4:17" ht="22.5" customHeight="1">
      <c r="D22" s="75"/>
      <c r="E22" s="305" t="s">
        <v>299</v>
      </c>
      <c r="F22" s="306"/>
      <c r="G22" s="307"/>
      <c r="H22" s="17"/>
      <c r="I22" s="23"/>
      <c r="J22" s="24"/>
      <c r="P22" s="47"/>
      <c r="Q22" s="47"/>
    </row>
    <row r="23" spans="4:17" ht="27.75" customHeight="1">
      <c r="D23" s="75"/>
      <c r="E23" s="83" t="s">
        <v>6</v>
      </c>
      <c r="F23" s="308">
        <v>2017</v>
      </c>
      <c r="G23" s="309"/>
      <c r="H23" s="20"/>
      <c r="I23" s="21"/>
      <c r="P23" s="47"/>
      <c r="Q23" s="47"/>
    </row>
    <row r="24" spans="4:17" ht="15" customHeight="1">
      <c r="D24" s="15"/>
      <c r="E24" s="15"/>
      <c r="F24" s="15"/>
      <c r="G24" s="17"/>
      <c r="H24" s="18"/>
      <c r="I24" s="11"/>
      <c r="P24" s="47"/>
      <c r="Q24" s="47"/>
    </row>
    <row r="25" spans="4:17" ht="29.25" customHeight="1">
      <c r="D25" s="15"/>
      <c r="E25" s="305" t="s">
        <v>185</v>
      </c>
      <c r="F25" s="306"/>
      <c r="G25" s="307"/>
      <c r="H25" s="18"/>
      <c r="I25" s="11"/>
      <c r="P25" s="47"/>
      <c r="Q25" s="47"/>
    </row>
    <row r="26" spans="4:17" ht="27.75" customHeight="1">
      <c r="D26" s="75"/>
      <c r="E26" s="81" t="s">
        <v>186</v>
      </c>
      <c r="F26" s="308" t="s">
        <v>188</v>
      </c>
      <c r="G26" s="309"/>
      <c r="H26" s="17"/>
      <c r="I26" s="23"/>
      <c r="J26" s="24"/>
      <c r="P26" s="47"/>
      <c r="Q26" s="47"/>
    </row>
    <row r="27" spans="4:17" ht="27.75" customHeight="1">
      <c r="D27" s="75"/>
      <c r="E27" s="263" t="s">
        <v>296</v>
      </c>
      <c r="F27" s="310" t="s">
        <v>290</v>
      </c>
      <c r="G27" s="311"/>
      <c r="H27" s="17"/>
      <c r="I27" s="23"/>
      <c r="J27" s="24"/>
      <c r="P27" s="47"/>
      <c r="Q27" s="47"/>
    </row>
    <row r="28" spans="4:17" ht="27.75" customHeight="1">
      <c r="D28" s="75"/>
      <c r="E28" s="263" t="s">
        <v>297</v>
      </c>
      <c r="F28" s="310" t="s">
        <v>288</v>
      </c>
      <c r="G28" s="311"/>
      <c r="H28" s="17"/>
      <c r="I28" s="23"/>
      <c r="J28" s="24"/>
      <c r="P28" s="47"/>
      <c r="Q28" s="47"/>
    </row>
    <row r="29" spans="4:17" ht="36" customHeight="1">
      <c r="D29" s="75"/>
      <c r="E29" s="263" t="s">
        <v>298</v>
      </c>
      <c r="F29" s="310" t="s">
        <v>290</v>
      </c>
      <c r="G29" s="311"/>
      <c r="H29" s="17"/>
      <c r="I29" s="23"/>
      <c r="J29" s="24"/>
      <c r="P29" s="47"/>
      <c r="Q29" s="47"/>
    </row>
    <row r="30" spans="4:17" ht="15" customHeight="1">
      <c r="D30" s="75"/>
      <c r="E30" s="19"/>
      <c r="F30" s="15"/>
      <c r="G30" s="20"/>
      <c r="H30" s="17"/>
      <c r="I30" s="225"/>
      <c r="J30" s="24"/>
      <c r="P30" s="12"/>
      <c r="Q30" s="12"/>
    </row>
    <row r="31" spans="4:10" ht="22.5" customHeight="1">
      <c r="D31" s="75"/>
      <c r="E31" s="291" t="s">
        <v>7</v>
      </c>
      <c r="F31" s="292"/>
      <c r="G31" s="293"/>
      <c r="H31" s="76"/>
      <c r="I31" s="40"/>
      <c r="J31" s="40"/>
    </row>
    <row r="32" spans="1:9" ht="23.25" customHeight="1">
      <c r="A32" s="35"/>
      <c r="D32" s="15"/>
      <c r="E32" s="84" t="s">
        <v>8</v>
      </c>
      <c r="F32" s="294" t="s">
        <v>428</v>
      </c>
      <c r="G32" s="295"/>
      <c r="H32" s="76"/>
      <c r="I32" s="41"/>
    </row>
    <row r="33" spans="1:9" ht="27.75" customHeight="1">
      <c r="A33" s="35"/>
      <c r="D33" s="15"/>
      <c r="E33" s="85" t="s">
        <v>9</v>
      </c>
      <c r="F33" s="296" t="s">
        <v>429</v>
      </c>
      <c r="G33" s="297"/>
      <c r="H33" s="76"/>
      <c r="I33" s="42"/>
    </row>
    <row r="34" spans="4:9" ht="15" customHeight="1">
      <c r="D34" s="75"/>
      <c r="E34" s="19"/>
      <c r="F34" s="15"/>
      <c r="G34" s="20"/>
      <c r="H34" s="76"/>
      <c r="I34" s="21"/>
    </row>
    <row r="35" spans="4:9" ht="22.5" customHeight="1">
      <c r="D35" s="75"/>
      <c r="E35" s="291" t="s">
        <v>18</v>
      </c>
      <c r="F35" s="292"/>
      <c r="G35" s="293"/>
      <c r="H35" s="76"/>
      <c r="I35" s="21"/>
    </row>
    <row r="36" spans="4:9" ht="27.75" customHeight="1">
      <c r="D36" s="75"/>
      <c r="E36" s="86" t="s">
        <v>11</v>
      </c>
      <c r="F36" s="285" t="s">
        <v>412</v>
      </c>
      <c r="G36" s="286"/>
      <c r="H36" s="76"/>
      <c r="I36" s="21"/>
    </row>
    <row r="37" spans="4:9" ht="27.75" customHeight="1">
      <c r="D37" s="75"/>
      <c r="E37" s="87" t="s">
        <v>12</v>
      </c>
      <c r="F37" s="285" t="s">
        <v>413</v>
      </c>
      <c r="G37" s="286"/>
      <c r="H37" s="76"/>
      <c r="I37" s="21"/>
    </row>
    <row r="38" spans="4:9" ht="15" customHeight="1">
      <c r="D38" s="75"/>
      <c r="E38" s="19"/>
      <c r="F38" s="15"/>
      <c r="G38" s="20"/>
      <c r="H38" s="76"/>
      <c r="I38" s="21"/>
    </row>
    <row r="39" spans="1:9" ht="22.5" customHeight="1">
      <c r="A39" s="35"/>
      <c r="D39" s="15"/>
      <c r="E39" s="291" t="s">
        <v>10</v>
      </c>
      <c r="F39" s="292"/>
      <c r="G39" s="293"/>
      <c r="H39" s="76"/>
      <c r="I39" s="11"/>
    </row>
    <row r="40" spans="1:9" ht="27.75" customHeight="1">
      <c r="A40" s="35"/>
      <c r="B40" s="36"/>
      <c r="D40" s="77"/>
      <c r="E40" s="86" t="s">
        <v>11</v>
      </c>
      <c r="F40" s="289" t="s">
        <v>414</v>
      </c>
      <c r="G40" s="290"/>
      <c r="H40" s="76"/>
      <c r="I40" s="25"/>
    </row>
    <row r="41" spans="1:9" ht="27.75" customHeight="1">
      <c r="A41" s="35"/>
      <c r="B41" s="36"/>
      <c r="D41" s="77"/>
      <c r="E41" s="86" t="s">
        <v>12</v>
      </c>
      <c r="F41" s="289" t="s">
        <v>415</v>
      </c>
      <c r="G41" s="290"/>
      <c r="H41" s="76"/>
      <c r="I41" s="25"/>
    </row>
    <row r="42" spans="1:9" ht="27.75" customHeight="1">
      <c r="A42" s="35"/>
      <c r="B42" s="36"/>
      <c r="D42" s="77"/>
      <c r="E42" s="86" t="s">
        <v>13</v>
      </c>
      <c r="F42" s="287" t="s">
        <v>416</v>
      </c>
      <c r="G42" s="288"/>
      <c r="H42" s="76"/>
      <c r="I42" s="25"/>
    </row>
    <row r="43" spans="1:9" ht="27.75" customHeight="1">
      <c r="A43" s="35"/>
      <c r="B43" s="36"/>
      <c r="D43" s="77"/>
      <c r="E43" s="87" t="s">
        <v>14</v>
      </c>
      <c r="F43" s="289" t="s">
        <v>417</v>
      </c>
      <c r="G43" s="290"/>
      <c r="H43" s="76"/>
      <c r="I43" s="25"/>
    </row>
    <row r="44" spans="4:9" ht="11.25">
      <c r="D44" s="15"/>
      <c r="E44" s="15"/>
      <c r="F44" s="15"/>
      <c r="G44" s="17"/>
      <c r="H44" s="17"/>
      <c r="I44" s="11"/>
    </row>
    <row r="50" spans="7:8" ht="11.25">
      <c r="G50" s="26"/>
      <c r="H50" s="26"/>
    </row>
  </sheetData>
  <sheetProtection password="E4D4" sheet="1" objects="1" scenarios="1" formatColumns="0" formatRows="0"/>
  <mergeCells count="29">
    <mergeCell ref="F27:G27"/>
    <mergeCell ref="F28:G28"/>
    <mergeCell ref="F29:G29"/>
    <mergeCell ref="E25:G25"/>
    <mergeCell ref="D9:H9"/>
    <mergeCell ref="F12:G12"/>
    <mergeCell ref="F13:G13"/>
    <mergeCell ref="F26:G26"/>
    <mergeCell ref="F20:G20"/>
    <mergeCell ref="G4:H4"/>
    <mergeCell ref="G5:H5"/>
    <mergeCell ref="D7:H7"/>
    <mergeCell ref="F36:G36"/>
    <mergeCell ref="F14:G14"/>
    <mergeCell ref="F15:G15"/>
    <mergeCell ref="F16:G16"/>
    <mergeCell ref="E22:G22"/>
    <mergeCell ref="F23:G23"/>
    <mergeCell ref="F18:G18"/>
    <mergeCell ref="F37:G37"/>
    <mergeCell ref="F42:G42"/>
    <mergeCell ref="F43:G43"/>
    <mergeCell ref="E31:G31"/>
    <mergeCell ref="F32:G32"/>
    <mergeCell ref="F33:G33"/>
    <mergeCell ref="E39:G39"/>
    <mergeCell ref="F40:G40"/>
    <mergeCell ref="F41:G41"/>
    <mergeCell ref="E35:G35"/>
  </mergeCells>
  <dataValidations count="7">
    <dataValidation type="textLength" operator="lessThanOrEqual" allowBlank="1" showInputMessage="1" showErrorMessage="1" errorTitle="Ошибка" error="Допускается ввод не более 900 символов!" sqref="F40:G43 F36:G37 F32:G33">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6:G26">
      <formula1>PUBL</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3:G23">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8:G18">
      <formula1>PLANFACT</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ErrorMessage="1" promptTitle="Период отчетности. Год." errorTitle="Внимание!" error="Выберите значение из выпадающего списка." sqref="F27:G29">
      <formula1>TARIF</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sheetPr codeName="Sheet_18">
    <pageSetUpPr fitToPage="1"/>
  </sheetPr>
  <dimension ref="A1:P33"/>
  <sheetViews>
    <sheetView showGridLines="0" zoomScalePageLayoutView="0" workbookViewId="0" topLeftCell="C4">
      <selection activeCell="G20" sqref="G20:J20"/>
    </sheetView>
  </sheetViews>
  <sheetFormatPr defaultColWidth="9.140625" defaultRowHeight="11.25"/>
  <cols>
    <col min="1" max="2" width="8.140625" style="127" hidden="1" customWidth="1"/>
    <col min="3" max="3" width="9.00390625" style="89" bestFit="1" customWidth="1"/>
    <col min="5" max="5" width="10.7109375" style="0" customWidth="1"/>
    <col min="6" max="6" width="50.7109375" style="0" customWidth="1"/>
    <col min="7" max="7" width="5.7109375" style="0" customWidth="1"/>
    <col min="8" max="8" width="35.7109375" style="0" customWidth="1"/>
    <col min="9" max="9" width="5.7109375" style="0" customWidth="1"/>
    <col min="10" max="10" width="35.7109375" style="0" customWidth="1"/>
  </cols>
  <sheetData>
    <row r="1" spans="1:10" s="127" customFormat="1" ht="32.25" customHeight="1" hidden="1">
      <c r="A1" s="126">
        <f>ID</f>
        <v>26361128</v>
      </c>
      <c r="B1" s="126"/>
      <c r="C1" s="126"/>
      <c r="D1" s="126"/>
      <c r="E1" s="135"/>
      <c r="F1" s="135"/>
      <c r="G1" s="135"/>
      <c r="H1" s="135"/>
      <c r="I1" s="135"/>
      <c r="J1" s="126"/>
    </row>
    <row r="2" spans="1:3" s="127" customFormat="1" ht="32.25" customHeight="1" hidden="1">
      <c r="A2" s="126"/>
      <c r="B2" s="126"/>
      <c r="C2" s="126"/>
    </row>
    <row r="3" spans="1:10" s="127" customFormat="1" ht="32.25" customHeight="1" hidden="1">
      <c r="A3" s="126"/>
      <c r="B3" s="126"/>
      <c r="C3" s="126"/>
      <c r="D3" s="126"/>
      <c r="E3" s="126"/>
      <c r="F3" s="126"/>
      <c r="G3" s="126"/>
      <c r="H3" s="126"/>
      <c r="I3" s="126"/>
      <c r="J3" s="126"/>
    </row>
    <row r="4" spans="1:11" ht="11.25">
      <c r="A4" s="126"/>
      <c r="B4" s="126"/>
      <c r="C4" s="90"/>
      <c r="D4" s="128"/>
      <c r="E4" s="129"/>
      <c r="F4" s="129"/>
      <c r="G4" s="129"/>
      <c r="H4" s="129"/>
      <c r="I4" s="129"/>
      <c r="J4" s="129"/>
      <c r="K4" s="143" t="str">
        <f>FORMID</f>
        <v>VO.OPENINFO.TARIF.4.178</v>
      </c>
    </row>
    <row r="5" spans="1:11" ht="11.25">
      <c r="A5" s="126"/>
      <c r="B5" s="126"/>
      <c r="C5" s="90"/>
      <c r="D5" s="130"/>
      <c r="E5" s="38"/>
      <c r="F5" s="38"/>
      <c r="G5" s="38"/>
      <c r="H5" s="38"/>
      <c r="I5" s="38"/>
      <c r="J5" s="38"/>
      <c r="K5" s="145" t="s">
        <v>261</v>
      </c>
    </row>
    <row r="6" spans="1:11" ht="12" thickBot="1">
      <c r="A6" s="126"/>
      <c r="B6" s="126"/>
      <c r="C6" s="90"/>
      <c r="D6" s="130"/>
      <c r="E6" s="38"/>
      <c r="F6" s="38"/>
      <c r="G6" s="38"/>
      <c r="H6" s="38"/>
      <c r="I6" s="38"/>
      <c r="J6" s="38"/>
      <c r="K6" s="131"/>
    </row>
    <row r="7" spans="1:16" s="141" customFormat="1" ht="30" customHeight="1">
      <c r="A7" s="137"/>
      <c r="B7" s="137"/>
      <c r="C7" s="138"/>
      <c r="D7" s="139"/>
      <c r="E7" s="334" t="s">
        <v>250</v>
      </c>
      <c r="F7" s="335"/>
      <c r="G7" s="335"/>
      <c r="H7" s="335"/>
      <c r="I7" s="335"/>
      <c r="J7" s="336"/>
      <c r="K7" s="140"/>
      <c r="M7" s="142"/>
      <c r="N7" s="142"/>
      <c r="O7" s="142"/>
      <c r="P7" s="142"/>
    </row>
    <row r="8" spans="1:16" s="141" customFormat="1" ht="15" customHeight="1">
      <c r="A8" s="137"/>
      <c r="B8" s="137"/>
      <c r="C8" s="138"/>
      <c r="D8" s="139"/>
      <c r="E8" s="337" t="str">
        <f>COMPANY</f>
        <v>АО "Интер РАО - Электрогенерация" (филиал "Северо-Западная ТЭЦ")</v>
      </c>
      <c r="F8" s="338"/>
      <c r="G8" s="338"/>
      <c r="H8" s="338"/>
      <c r="I8" s="338"/>
      <c r="J8" s="339"/>
      <c r="K8" s="140"/>
      <c r="M8" s="142"/>
      <c r="N8" s="142"/>
      <c r="O8" s="142"/>
      <c r="P8" s="142"/>
    </row>
    <row r="9" spans="1:16" ht="15" customHeight="1" thickBot="1">
      <c r="A9" s="126"/>
      <c r="B9" s="126"/>
      <c r="C9" s="90"/>
      <c r="D9" s="130"/>
      <c r="E9" s="340" t="str">
        <f>"на "&amp;YEAR_PERIOD&amp;" год"</f>
        <v>на 2017 год</v>
      </c>
      <c r="F9" s="341"/>
      <c r="G9" s="341"/>
      <c r="H9" s="341"/>
      <c r="I9" s="341"/>
      <c r="J9" s="342"/>
      <c r="K9" s="131"/>
      <c r="M9" s="136"/>
      <c r="N9" s="136"/>
      <c r="O9" s="136"/>
      <c r="P9" s="136"/>
    </row>
    <row r="10" spans="1:16" ht="12" thickBot="1">
      <c r="A10" s="126"/>
      <c r="B10" s="126"/>
      <c r="C10" s="90"/>
      <c r="D10" s="130"/>
      <c r="E10" s="249"/>
      <c r="F10" s="38"/>
      <c r="G10" s="38"/>
      <c r="H10" s="38"/>
      <c r="I10" s="38"/>
      <c r="J10" s="38"/>
      <c r="K10" s="131"/>
      <c r="M10" s="136"/>
      <c r="N10" s="136"/>
      <c r="O10" s="136"/>
      <c r="P10" s="136"/>
    </row>
    <row r="11" spans="1:16" ht="24.75" customHeight="1">
      <c r="A11" s="154"/>
      <c r="B11" s="154"/>
      <c r="C11" s="144"/>
      <c r="D11" s="130"/>
      <c r="E11" s="240" t="s">
        <v>172</v>
      </c>
      <c r="F11" s="243" t="s">
        <v>225</v>
      </c>
      <c r="G11" s="343" t="str">
        <f>COMPANY</f>
        <v>АО "Интер РАО - Электрогенерация" (филиал "Северо-Западная ТЭЦ")</v>
      </c>
      <c r="H11" s="343"/>
      <c r="I11" s="343"/>
      <c r="J11" s="344"/>
      <c r="K11" s="131"/>
      <c r="M11" s="136"/>
      <c r="N11" s="136"/>
      <c r="O11" s="136"/>
      <c r="P11" s="136"/>
    </row>
    <row r="12" spans="1:16" ht="24.75" customHeight="1">
      <c r="A12" s="154"/>
      <c r="B12" s="154"/>
      <c r="C12" s="144"/>
      <c r="D12" s="130"/>
      <c r="E12" s="241" t="s">
        <v>173</v>
      </c>
      <c r="F12" s="244" t="s">
        <v>226</v>
      </c>
      <c r="G12" s="317" t="str">
        <f>B_FIO</f>
        <v>Гуменюк Петр Петрович</v>
      </c>
      <c r="H12" s="317"/>
      <c r="I12" s="317"/>
      <c r="J12" s="318"/>
      <c r="K12" s="131"/>
      <c r="M12" s="136"/>
      <c r="N12" s="136"/>
      <c r="O12" s="136"/>
      <c r="P12" s="136"/>
    </row>
    <row r="13" spans="1:16" ht="19.5" customHeight="1">
      <c r="A13" s="154"/>
      <c r="B13" s="154"/>
      <c r="C13" s="144"/>
      <c r="D13" s="130"/>
      <c r="E13" s="333" t="s">
        <v>174</v>
      </c>
      <c r="F13" s="328" t="s">
        <v>227</v>
      </c>
      <c r="G13" s="325" t="s">
        <v>418</v>
      </c>
      <c r="H13" s="326"/>
      <c r="I13" s="326"/>
      <c r="J13" s="327"/>
      <c r="K13" s="131"/>
      <c r="M13" s="136"/>
      <c r="N13" s="136"/>
      <c r="O13" s="136"/>
      <c r="P13" s="136"/>
    </row>
    <row r="14" spans="1:16" ht="19.5" customHeight="1">
      <c r="A14" s="154"/>
      <c r="B14" s="154"/>
      <c r="C14" s="144"/>
      <c r="D14" s="130"/>
      <c r="E14" s="333"/>
      <c r="F14" s="328"/>
      <c r="G14" s="331" t="s">
        <v>419</v>
      </c>
      <c r="H14" s="331"/>
      <c r="I14" s="331"/>
      <c r="J14" s="332"/>
      <c r="K14" s="131"/>
      <c r="M14" s="136"/>
      <c r="N14" s="136"/>
      <c r="O14" s="136"/>
      <c r="P14" s="136"/>
    </row>
    <row r="15" spans="1:16" ht="19.5" customHeight="1">
      <c r="A15" s="154"/>
      <c r="B15" s="154"/>
      <c r="C15" s="144"/>
      <c r="D15" s="130"/>
      <c r="E15" s="333"/>
      <c r="F15" s="328"/>
      <c r="G15" s="325" t="s">
        <v>420</v>
      </c>
      <c r="H15" s="326"/>
      <c r="I15" s="326"/>
      <c r="J15" s="327"/>
      <c r="K15" s="131"/>
      <c r="M15" s="136"/>
      <c r="N15" s="136"/>
      <c r="O15" s="136"/>
      <c r="P15" s="136"/>
    </row>
    <row r="16" spans="1:16" ht="19.5" customHeight="1">
      <c r="A16" s="154"/>
      <c r="B16" s="154"/>
      <c r="C16" s="144"/>
      <c r="D16" s="130"/>
      <c r="E16" s="241" t="s">
        <v>175</v>
      </c>
      <c r="F16" s="244" t="s">
        <v>228</v>
      </c>
      <c r="G16" s="317" t="str">
        <f>PAddress</f>
        <v>197229, Санкт-Петербург, пос.Ольгино, 3-я Конная Лахта, д.34</v>
      </c>
      <c r="H16" s="317"/>
      <c r="I16" s="317"/>
      <c r="J16" s="318"/>
      <c r="K16" s="131"/>
      <c r="M16" s="136"/>
      <c r="N16" s="136"/>
      <c r="O16" s="136"/>
      <c r="P16" s="136"/>
    </row>
    <row r="17" spans="1:16" ht="24.75" customHeight="1">
      <c r="A17" s="154"/>
      <c r="B17" s="154"/>
      <c r="C17" s="144"/>
      <c r="D17" s="130"/>
      <c r="E17" s="241" t="s">
        <v>223</v>
      </c>
      <c r="F17" s="244" t="s">
        <v>229</v>
      </c>
      <c r="G17" s="325" t="s">
        <v>421</v>
      </c>
      <c r="H17" s="326"/>
      <c r="I17" s="326"/>
      <c r="J17" s="327"/>
      <c r="K17" s="131"/>
      <c r="M17" s="136"/>
      <c r="N17" s="136"/>
      <c r="O17" s="136"/>
      <c r="P17" s="136"/>
    </row>
    <row r="18" spans="1:16" ht="19.5" customHeight="1">
      <c r="A18" s="154"/>
      <c r="B18" s="154"/>
      <c r="C18" s="144"/>
      <c r="D18" s="130"/>
      <c r="E18" s="241" t="s">
        <v>243</v>
      </c>
      <c r="F18" s="244" t="s">
        <v>230</v>
      </c>
      <c r="G18" s="325" t="s">
        <v>422</v>
      </c>
      <c r="H18" s="326"/>
      <c r="I18" s="326"/>
      <c r="J18" s="327"/>
      <c r="K18" s="131"/>
      <c r="M18" s="136"/>
      <c r="N18" s="136"/>
      <c r="O18" s="136"/>
      <c r="P18" s="136"/>
    </row>
    <row r="19" spans="1:16" ht="24.75" customHeight="1">
      <c r="A19" s="154"/>
      <c r="B19" s="154"/>
      <c r="C19" s="144"/>
      <c r="D19" s="130"/>
      <c r="E19" s="241" t="s">
        <v>244</v>
      </c>
      <c r="F19" s="244" t="s">
        <v>231</v>
      </c>
      <c r="G19" s="325" t="s">
        <v>423</v>
      </c>
      <c r="H19" s="326"/>
      <c r="I19" s="326"/>
      <c r="J19" s="327"/>
      <c r="K19" s="131"/>
      <c r="M19" s="136"/>
      <c r="N19" s="136"/>
      <c r="O19" s="136"/>
      <c r="P19" s="136"/>
    </row>
    <row r="20" spans="1:11" ht="19.5" customHeight="1">
      <c r="A20" s="154"/>
      <c r="B20" s="154"/>
      <c r="C20" s="144"/>
      <c r="D20" s="130"/>
      <c r="E20" s="241" t="s">
        <v>245</v>
      </c>
      <c r="F20" s="244" t="s">
        <v>232</v>
      </c>
      <c r="G20" s="325" t="s">
        <v>424</v>
      </c>
      <c r="H20" s="326"/>
      <c r="I20" s="326"/>
      <c r="J20" s="327"/>
      <c r="K20" s="131"/>
    </row>
    <row r="21" spans="1:11" ht="19.5" customHeight="1">
      <c r="A21" s="154"/>
      <c r="B21" s="154"/>
      <c r="C21" s="144"/>
      <c r="D21" s="130"/>
      <c r="E21" s="333" t="s">
        <v>246</v>
      </c>
      <c r="F21" s="328" t="s">
        <v>233</v>
      </c>
      <c r="G21" s="329" t="s">
        <v>234</v>
      </c>
      <c r="H21" s="329"/>
      <c r="I21" s="329" t="s">
        <v>235</v>
      </c>
      <c r="J21" s="330"/>
      <c r="K21" s="131"/>
    </row>
    <row r="22" spans="1:11" ht="19.5" customHeight="1">
      <c r="A22" s="154"/>
      <c r="B22" s="154"/>
      <c r="C22" s="144"/>
      <c r="D22" s="130"/>
      <c r="E22" s="333"/>
      <c r="F22" s="328"/>
      <c r="G22" s="247" t="s">
        <v>236</v>
      </c>
      <c r="H22" s="271" t="s">
        <v>425</v>
      </c>
      <c r="I22" s="247" t="s">
        <v>236</v>
      </c>
      <c r="J22" s="271" t="s">
        <v>425</v>
      </c>
      <c r="K22" s="131"/>
    </row>
    <row r="23" spans="1:11" ht="19.5" customHeight="1">
      <c r="A23" s="154"/>
      <c r="B23" s="154"/>
      <c r="C23" s="144"/>
      <c r="D23" s="130"/>
      <c r="E23" s="333"/>
      <c r="F23" s="328"/>
      <c r="G23" s="247" t="s">
        <v>237</v>
      </c>
      <c r="H23" s="271" t="s">
        <v>425</v>
      </c>
      <c r="I23" s="247" t="s">
        <v>237</v>
      </c>
      <c r="J23" s="271" t="s">
        <v>425</v>
      </c>
      <c r="K23" s="131"/>
    </row>
    <row r="24" spans="1:11" ht="19.5" customHeight="1">
      <c r="A24" s="154"/>
      <c r="B24" s="154"/>
      <c r="C24" s="144"/>
      <c r="D24" s="130"/>
      <c r="E24" s="333"/>
      <c r="F24" s="328"/>
      <c r="G24" s="247" t="s">
        <v>238</v>
      </c>
      <c r="H24" s="271" t="s">
        <v>425</v>
      </c>
      <c r="I24" s="247" t="s">
        <v>238</v>
      </c>
      <c r="J24" s="271" t="s">
        <v>425</v>
      </c>
      <c r="K24" s="131"/>
    </row>
    <row r="25" spans="1:11" ht="19.5" customHeight="1">
      <c r="A25" s="154"/>
      <c r="B25" s="154"/>
      <c r="C25" s="144"/>
      <c r="D25" s="130"/>
      <c r="E25" s="333"/>
      <c r="F25" s="328"/>
      <c r="G25" s="247" t="s">
        <v>239</v>
      </c>
      <c r="H25" s="271" t="s">
        <v>425</v>
      </c>
      <c r="I25" s="247" t="s">
        <v>239</v>
      </c>
      <c r="J25" s="271" t="s">
        <v>425</v>
      </c>
      <c r="K25" s="131"/>
    </row>
    <row r="26" spans="1:11" ht="19.5" customHeight="1">
      <c r="A26" s="154"/>
      <c r="B26" s="154"/>
      <c r="C26" s="144"/>
      <c r="D26" s="130"/>
      <c r="E26" s="333"/>
      <c r="F26" s="328"/>
      <c r="G26" s="247" t="s">
        <v>240</v>
      </c>
      <c r="H26" s="271" t="s">
        <v>425</v>
      </c>
      <c r="I26" s="247" t="s">
        <v>240</v>
      </c>
      <c r="J26" s="271" t="s">
        <v>425</v>
      </c>
      <c r="K26" s="131"/>
    </row>
    <row r="27" spans="1:11" ht="19.5" customHeight="1">
      <c r="A27" s="154"/>
      <c r="B27" s="154"/>
      <c r="C27" s="144"/>
      <c r="D27" s="130"/>
      <c r="E27" s="333"/>
      <c r="F27" s="328"/>
      <c r="G27" s="247" t="s">
        <v>241</v>
      </c>
      <c r="H27" s="271" t="s">
        <v>425</v>
      </c>
      <c r="I27" s="247" t="s">
        <v>241</v>
      </c>
      <c r="J27" s="271" t="s">
        <v>425</v>
      </c>
      <c r="K27" s="131"/>
    </row>
    <row r="28" spans="1:11" ht="19.5" customHeight="1">
      <c r="A28" s="154"/>
      <c r="B28" s="154"/>
      <c r="C28" s="144"/>
      <c r="D28" s="130"/>
      <c r="E28" s="333"/>
      <c r="F28" s="328"/>
      <c r="G28" s="247" t="s">
        <v>242</v>
      </c>
      <c r="H28" s="271" t="s">
        <v>425</v>
      </c>
      <c r="I28" s="247" t="s">
        <v>242</v>
      </c>
      <c r="J28" s="271" t="s">
        <v>425</v>
      </c>
      <c r="K28" s="131"/>
    </row>
    <row r="29" spans="1:11" ht="19.5" customHeight="1">
      <c r="A29" s="154"/>
      <c r="B29" s="154"/>
      <c r="C29" s="144"/>
      <c r="D29" s="130"/>
      <c r="E29" s="241" t="s">
        <v>247</v>
      </c>
      <c r="F29" s="244" t="s">
        <v>204</v>
      </c>
      <c r="G29" s="316" t="s">
        <v>426</v>
      </c>
      <c r="H29" s="317"/>
      <c r="I29" s="317"/>
      <c r="J29" s="318"/>
      <c r="K29" s="131"/>
    </row>
    <row r="30" spans="1:11" ht="24.75" customHeight="1">
      <c r="A30" s="154"/>
      <c r="B30" s="154"/>
      <c r="C30" s="144"/>
      <c r="D30" s="130"/>
      <c r="E30" s="241" t="s">
        <v>248</v>
      </c>
      <c r="F30" s="248" t="s">
        <v>253</v>
      </c>
      <c r="G30" s="319">
        <v>2.212</v>
      </c>
      <c r="H30" s="319"/>
      <c r="I30" s="319"/>
      <c r="J30" s="320"/>
      <c r="K30" s="131"/>
    </row>
    <row r="31" spans="1:11" ht="19.5" customHeight="1">
      <c r="A31" s="154"/>
      <c r="B31" s="154"/>
      <c r="C31" s="144"/>
      <c r="D31" s="130"/>
      <c r="E31" s="241" t="s">
        <v>249</v>
      </c>
      <c r="F31" s="248" t="s">
        <v>254</v>
      </c>
      <c r="G31" s="323">
        <v>2</v>
      </c>
      <c r="H31" s="323"/>
      <c r="I31" s="323"/>
      <c r="J31" s="324"/>
      <c r="K31" s="131"/>
    </row>
    <row r="32" spans="1:11" ht="19.5" customHeight="1" thickBot="1">
      <c r="A32" s="154"/>
      <c r="B32" s="154"/>
      <c r="C32" s="144"/>
      <c r="D32" s="130"/>
      <c r="E32" s="242" t="s">
        <v>252</v>
      </c>
      <c r="F32" s="262" t="s">
        <v>255</v>
      </c>
      <c r="G32" s="321">
        <v>1</v>
      </c>
      <c r="H32" s="321"/>
      <c r="I32" s="321"/>
      <c r="J32" s="322"/>
      <c r="K32" s="131"/>
    </row>
    <row r="33" spans="1:11" ht="11.25">
      <c r="A33" s="135"/>
      <c r="B33" s="126"/>
      <c r="C33" s="90"/>
      <c r="D33" s="132"/>
      <c r="E33" s="133"/>
      <c r="F33" s="133"/>
      <c r="G33" s="133"/>
      <c r="H33" s="133"/>
      <c r="I33" s="133"/>
      <c r="J33" s="133"/>
      <c r="K33" s="134"/>
    </row>
  </sheetData>
  <sheetProtection password="E4D4" sheet="1" objects="1" scenarios="1" formatColumns="0" formatRows="0"/>
  <mergeCells count="23">
    <mergeCell ref="G15:J15"/>
    <mergeCell ref="E7:J7"/>
    <mergeCell ref="E8:J8"/>
    <mergeCell ref="E9:J9"/>
    <mergeCell ref="G11:J11"/>
    <mergeCell ref="G12:J12"/>
    <mergeCell ref="F21:F28"/>
    <mergeCell ref="G21:H21"/>
    <mergeCell ref="I21:J21"/>
    <mergeCell ref="G14:J14"/>
    <mergeCell ref="E13:E15"/>
    <mergeCell ref="E21:E28"/>
    <mergeCell ref="G16:J16"/>
    <mergeCell ref="G18:J18"/>
    <mergeCell ref="F13:F15"/>
    <mergeCell ref="G13:J13"/>
    <mergeCell ref="G29:J29"/>
    <mergeCell ref="G30:J30"/>
    <mergeCell ref="G32:J32"/>
    <mergeCell ref="G31:J31"/>
    <mergeCell ref="G17:J17"/>
    <mergeCell ref="G19:J19"/>
    <mergeCell ref="G20:J20"/>
  </mergeCells>
  <dataValidations count="4">
    <dataValidation type="decimal" operator="greaterThanOrEqual" allowBlank="1" showErrorMessage="1" error="Допускается ввод только действительных неотрицательных чисел." sqref="G30:I30">
      <formula1>0</formula1>
    </dataValidation>
    <dataValidation type="date" operator="greaterThanOrEqual" allowBlank="1" showErrorMessage="1" error="Вводимое значение должно быть датой." sqref="G14:I14">
      <formula1>1</formula1>
    </dataValidation>
    <dataValidation type="whole" operator="greaterThanOrEqual" allowBlank="1" showErrorMessage="1" error="Допускается ввод только целых неотрицательных чисел." sqref="G31:I32">
      <formula1>0</formula1>
    </dataValidation>
    <dataValidation type="list" allowBlank="1" sqref="G29:J29">
      <formula1>"Услуги по водоотведению, Услуги по водоотведению и очистке сточных вод, Услуги по водоотведению и транспортировке стоков"</formula1>
    </dataValidation>
  </dataValidations>
  <hyperlinks>
    <hyperlink ref="E20" location="'СТ-ТС.16Е'!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3"/>
  <legacyDrawing r:id="rId2"/>
</worksheet>
</file>

<file path=xl/worksheets/sheet8.xml><?xml version="1.0" encoding="utf-8"?>
<worksheet xmlns="http://schemas.openxmlformats.org/spreadsheetml/2006/main" xmlns:r="http://schemas.openxmlformats.org/officeDocument/2006/relationships">
  <sheetPr codeName="Sheet_17">
    <pageSetUpPr fitToPage="1"/>
  </sheetPr>
  <dimension ref="A1:N27"/>
  <sheetViews>
    <sheetView showGridLines="0" zoomScalePageLayoutView="0" workbookViewId="0" topLeftCell="C4">
      <selection activeCell="E17" sqref="E17:H17"/>
    </sheetView>
  </sheetViews>
  <sheetFormatPr defaultColWidth="9.140625" defaultRowHeight="11.25"/>
  <cols>
    <col min="1" max="2" width="8.140625" style="127" hidden="1" customWidth="1"/>
    <col min="3" max="3" width="17.7109375" style="89" customWidth="1"/>
    <col min="5" max="5" width="10.7109375" style="0" customWidth="1"/>
    <col min="6" max="6" width="50.7109375" style="0" customWidth="1"/>
    <col min="7" max="7" width="5.7109375" style="0" customWidth="1"/>
    <col min="8" max="8" width="50.7109375" style="0" customWidth="1"/>
  </cols>
  <sheetData>
    <row r="1" spans="1:8" s="127" customFormat="1" ht="32.25" customHeight="1" hidden="1">
      <c r="A1" s="126">
        <f>ID</f>
        <v>26361128</v>
      </c>
      <c r="B1" s="126"/>
      <c r="C1" s="126"/>
      <c r="D1" s="126"/>
      <c r="E1" s="135"/>
      <c r="F1" s="135"/>
      <c r="G1" s="135"/>
      <c r="H1" s="126"/>
    </row>
    <row r="2" spans="1:3" s="127" customFormat="1" ht="32.25" customHeight="1" hidden="1">
      <c r="A2" s="126"/>
      <c r="B2" s="126"/>
      <c r="C2" s="126"/>
    </row>
    <row r="3" spans="1:8" s="127" customFormat="1" ht="32.25" customHeight="1" hidden="1">
      <c r="A3" s="126"/>
      <c r="B3" s="126"/>
      <c r="C3" s="126"/>
      <c r="D3" s="126"/>
      <c r="E3" s="126"/>
      <c r="F3" s="126"/>
      <c r="G3" s="126"/>
      <c r="H3" s="126"/>
    </row>
    <row r="4" spans="1:9" ht="11.25">
      <c r="A4" s="126"/>
      <c r="B4" s="126"/>
      <c r="C4" s="90"/>
      <c r="D4" s="128"/>
      <c r="E4" s="129"/>
      <c r="F4" s="129"/>
      <c r="G4" s="129"/>
      <c r="H4" s="129"/>
      <c r="I4" s="143" t="str">
        <f>FORMID</f>
        <v>VO.OPENINFO.TARIF.4.178</v>
      </c>
    </row>
    <row r="5" spans="1:9" ht="11.25">
      <c r="A5" s="126"/>
      <c r="B5" s="126"/>
      <c r="C5" s="90"/>
      <c r="D5" s="130"/>
      <c r="E5" s="38"/>
      <c r="F5" s="38"/>
      <c r="G5" s="38"/>
      <c r="H5" s="38"/>
      <c r="I5" s="145" t="s">
        <v>260</v>
      </c>
    </row>
    <row r="6" spans="1:9" ht="12" thickBot="1">
      <c r="A6" s="126"/>
      <c r="B6" s="126"/>
      <c r="C6" s="90"/>
      <c r="D6" s="130"/>
      <c r="E6" s="38"/>
      <c r="F6" s="38"/>
      <c r="G6" s="38"/>
      <c r="H6" s="38"/>
      <c r="I6" s="131"/>
    </row>
    <row r="7" spans="1:14" s="141" customFormat="1" ht="30" customHeight="1">
      <c r="A7" s="137"/>
      <c r="B7" s="137"/>
      <c r="C7" s="138"/>
      <c r="D7" s="139"/>
      <c r="E7" s="334" t="s">
        <v>284</v>
      </c>
      <c r="F7" s="335"/>
      <c r="G7" s="335"/>
      <c r="H7" s="336"/>
      <c r="I7" s="140"/>
      <c r="K7" s="142"/>
      <c r="L7" s="142"/>
      <c r="M7" s="142"/>
      <c r="N7" s="142"/>
    </row>
    <row r="8" spans="1:14" s="141" customFormat="1" ht="15" customHeight="1">
      <c r="A8" s="137"/>
      <c r="B8" s="137"/>
      <c r="C8" s="138"/>
      <c r="D8" s="139"/>
      <c r="E8" s="337" t="str">
        <f>COMPANY</f>
        <v>АО "Интер РАО - Электрогенерация" (филиал "Северо-Западная ТЭЦ")</v>
      </c>
      <c r="F8" s="338"/>
      <c r="G8" s="338"/>
      <c r="H8" s="339"/>
      <c r="I8" s="140"/>
      <c r="K8" s="142"/>
      <c r="L8" s="142"/>
      <c r="M8" s="142"/>
      <c r="N8" s="142"/>
    </row>
    <row r="9" spans="1:14" ht="15" customHeight="1" thickBot="1">
      <c r="A9" s="126"/>
      <c r="B9" s="126"/>
      <c r="C9" s="90"/>
      <c r="D9" s="130"/>
      <c r="E9" s="340" t="str">
        <f>"на "&amp;YEAR_PERIOD&amp;" год"</f>
        <v>на 2017 год</v>
      </c>
      <c r="F9" s="341"/>
      <c r="G9" s="341"/>
      <c r="H9" s="342"/>
      <c r="I9" s="131"/>
      <c r="K9" s="136"/>
      <c r="L9" s="136"/>
      <c r="M9" s="136"/>
      <c r="N9" s="136"/>
    </row>
    <row r="10" spans="1:14" ht="12" thickBot="1">
      <c r="A10" s="126"/>
      <c r="B10" s="126"/>
      <c r="C10" s="90"/>
      <c r="D10" s="130"/>
      <c r="E10" s="345"/>
      <c r="F10" s="345"/>
      <c r="G10" s="345"/>
      <c r="H10" s="345"/>
      <c r="I10" s="131"/>
      <c r="K10" s="136"/>
      <c r="L10" s="136"/>
      <c r="M10" s="136"/>
      <c r="N10" s="136"/>
    </row>
    <row r="11" spans="1:14" ht="19.5" customHeight="1" thickBot="1">
      <c r="A11" s="126"/>
      <c r="B11" s="126"/>
      <c r="C11" s="90"/>
      <c r="D11" s="130"/>
      <c r="E11" s="275" t="s">
        <v>305</v>
      </c>
      <c r="F11" s="276"/>
      <c r="G11" s="276"/>
      <c r="H11" s="277"/>
      <c r="I11" s="131"/>
      <c r="K11" s="136"/>
      <c r="L11" s="136"/>
      <c r="M11" s="136"/>
      <c r="N11" s="136"/>
    </row>
    <row r="12" spans="1:14" ht="19.5" customHeight="1" hidden="1" thickBot="1">
      <c r="A12" s="126"/>
      <c r="B12" s="126"/>
      <c r="C12" s="90"/>
      <c r="D12" s="130"/>
      <c r="E12" s="275" t="s">
        <v>305</v>
      </c>
      <c r="F12" s="276"/>
      <c r="G12" s="276"/>
      <c r="H12" s="277"/>
      <c r="I12" s="131"/>
      <c r="K12" s="136"/>
      <c r="L12" s="136"/>
      <c r="M12" s="136"/>
      <c r="N12" s="136"/>
    </row>
    <row r="13" spans="1:14" ht="24.75" customHeight="1" hidden="1">
      <c r="A13" s="265"/>
      <c r="B13" s="265"/>
      <c r="C13" s="266"/>
      <c r="D13" s="267"/>
      <c r="E13" s="378" t="s">
        <v>306</v>
      </c>
      <c r="F13" s="379"/>
      <c r="G13" s="364" t="s">
        <v>178</v>
      </c>
      <c r="H13" s="365"/>
      <c r="I13" s="268"/>
      <c r="K13" s="136"/>
      <c r="L13" s="136"/>
      <c r="M13" s="136"/>
      <c r="N13" s="136"/>
    </row>
    <row r="14" spans="1:14" ht="19.5" customHeight="1" hidden="1">
      <c r="A14" s="265"/>
      <c r="B14" s="265"/>
      <c r="C14" s="266"/>
      <c r="D14" s="267"/>
      <c r="E14" s="370" t="s">
        <v>256</v>
      </c>
      <c r="F14" s="371"/>
      <c r="G14" s="366"/>
      <c r="H14" s="367"/>
      <c r="I14" s="268"/>
      <c r="K14" s="136"/>
      <c r="L14" s="136"/>
      <c r="M14" s="136"/>
      <c r="N14" s="136"/>
    </row>
    <row r="15" spans="1:14" ht="19.5" customHeight="1" hidden="1" thickBot="1">
      <c r="A15" s="265"/>
      <c r="B15" s="265"/>
      <c r="C15" s="266"/>
      <c r="D15" s="267"/>
      <c r="E15" s="355"/>
      <c r="F15" s="356"/>
      <c r="G15" s="376"/>
      <c r="H15" s="377"/>
      <c r="I15" s="268"/>
      <c r="K15" s="136"/>
      <c r="L15" s="136"/>
      <c r="M15" s="136"/>
      <c r="N15" s="136"/>
    </row>
    <row r="16" spans="1:14" ht="33.75" customHeight="1" hidden="1">
      <c r="A16" s="265"/>
      <c r="B16" s="265">
        <f>ROW(B22)-ROW()</f>
        <v>6</v>
      </c>
      <c r="C16" s="266"/>
      <c r="D16" s="267"/>
      <c r="E16" s="357" t="s">
        <v>257</v>
      </c>
      <c r="F16" s="358"/>
      <c r="G16" s="358"/>
      <c r="H16" s="359"/>
      <c r="I16" s="268"/>
      <c r="K16" s="136"/>
      <c r="L16" s="136"/>
      <c r="M16" s="136"/>
      <c r="N16" s="136"/>
    </row>
    <row r="17" spans="1:14" ht="18.75" customHeight="1" hidden="1">
      <c r="A17" s="265"/>
      <c r="B17" s="265"/>
      <c r="C17" s="266"/>
      <c r="D17" s="267"/>
      <c r="E17" s="362"/>
      <c r="F17" s="363"/>
      <c r="G17" s="374"/>
      <c r="H17" s="375"/>
      <c r="I17" s="268"/>
      <c r="K17" s="136"/>
      <c r="L17" s="136"/>
      <c r="M17" s="136"/>
      <c r="N17" s="136"/>
    </row>
    <row r="18" spans="1:14" ht="19.5" customHeight="1" hidden="1">
      <c r="A18" s="265"/>
      <c r="B18" s="265">
        <f>ROW(B19)-ROW()</f>
        <v>1</v>
      </c>
      <c r="C18" s="266"/>
      <c r="D18" s="267"/>
      <c r="E18" s="360"/>
      <c r="F18" s="361"/>
      <c r="G18" s="368"/>
      <c r="H18" s="369"/>
      <c r="I18" s="268"/>
      <c r="K18" s="136"/>
      <c r="L18" s="136"/>
      <c r="M18" s="136"/>
      <c r="N18" s="136"/>
    </row>
    <row r="19" spans="1:14" ht="16.5" customHeight="1" hidden="1">
      <c r="A19" s="265">
        <f>ROW()-ROW(A18)</f>
        <v>1</v>
      </c>
      <c r="B19" s="265">
        <v>1</v>
      </c>
      <c r="C19" s="266"/>
      <c r="D19" s="267"/>
      <c r="E19" s="347" t="s">
        <v>281</v>
      </c>
      <c r="F19" s="348"/>
      <c r="G19" s="348"/>
      <c r="H19" s="349"/>
      <c r="I19" s="268"/>
      <c r="K19" s="136"/>
      <c r="L19" s="136"/>
      <c r="M19" s="136"/>
      <c r="N19" s="136"/>
    </row>
    <row r="20" spans="1:14" ht="19.5" customHeight="1" hidden="1">
      <c r="A20" s="265"/>
      <c r="B20" s="265"/>
      <c r="C20" s="266"/>
      <c r="D20" s="267"/>
      <c r="E20" s="350" t="s">
        <v>258</v>
      </c>
      <c r="F20" s="351"/>
      <c r="G20" s="245" t="s">
        <v>221</v>
      </c>
      <c r="H20" s="269"/>
      <c r="I20" s="268"/>
      <c r="K20" s="136"/>
      <c r="L20" s="136"/>
      <c r="M20" s="136"/>
      <c r="N20" s="136"/>
    </row>
    <row r="21" spans="1:14" ht="19.5" customHeight="1" hidden="1">
      <c r="A21" s="265"/>
      <c r="B21" s="265"/>
      <c r="C21" s="266"/>
      <c r="D21" s="267"/>
      <c r="E21" s="350"/>
      <c r="F21" s="351"/>
      <c r="G21" s="245" t="s">
        <v>222</v>
      </c>
      <c r="H21" s="269"/>
      <c r="I21" s="268"/>
      <c r="K21" s="136"/>
      <c r="L21" s="136"/>
      <c r="M21" s="136"/>
      <c r="N21" s="136"/>
    </row>
    <row r="22" spans="1:9" ht="12.75" customHeight="1" hidden="1" thickBot="1">
      <c r="A22" s="265">
        <f>ROW()-ROW(A16)</f>
        <v>6</v>
      </c>
      <c r="B22" s="265">
        <v>1</v>
      </c>
      <c r="C22" s="266"/>
      <c r="D22" s="267"/>
      <c r="E22" s="352" t="s">
        <v>224</v>
      </c>
      <c r="F22" s="353"/>
      <c r="G22" s="353"/>
      <c r="H22" s="354"/>
      <c r="I22" s="268"/>
    </row>
    <row r="23" spans="1:9" ht="24.75" customHeight="1" hidden="1" thickBot="1">
      <c r="A23" s="265"/>
      <c r="B23" s="265"/>
      <c r="C23" s="266"/>
      <c r="D23" s="267"/>
      <c r="E23" s="355" t="s">
        <v>259</v>
      </c>
      <c r="F23" s="356"/>
      <c r="G23" s="372"/>
      <c r="H23" s="373"/>
      <c r="I23" s="268"/>
    </row>
    <row r="24" spans="1:9" ht="11.25" customHeight="1" hidden="1">
      <c r="A24" s="154"/>
      <c r="B24" s="154"/>
      <c r="C24" s="144"/>
      <c r="D24" s="252"/>
      <c r="E24" s="253"/>
      <c r="F24" s="254"/>
      <c r="G24" s="255"/>
      <c r="H24" s="256"/>
      <c r="I24" s="131"/>
    </row>
    <row r="25" spans="1:9" ht="11.25" customHeight="1" hidden="1">
      <c r="A25" s="154"/>
      <c r="B25" s="154"/>
      <c r="C25" s="264" t="s">
        <v>304</v>
      </c>
      <c r="D25" s="252"/>
      <c r="E25" s="346" t="str">
        <f>IF('Ссылки на публикации'!H17="","",'Ссылки на публикации'!H17)</f>
        <v>http://gov.spb.ru/gov/otrasl/energ_kom/</v>
      </c>
      <c r="F25" s="346"/>
      <c r="G25" s="346"/>
      <c r="H25" s="346"/>
      <c r="I25" s="131"/>
    </row>
    <row r="26" spans="1:9" ht="11.25" customHeight="1">
      <c r="A26" s="135"/>
      <c r="B26" s="126"/>
      <c r="C26" s="90"/>
      <c r="D26" s="132"/>
      <c r="E26" s="133"/>
      <c r="F26" s="133"/>
      <c r="G26" s="133"/>
      <c r="H26" s="133"/>
      <c r="I26" s="134"/>
    </row>
    <row r="27" spans="1:9" ht="11.25">
      <c r="A27" s="135"/>
      <c r="B27" s="126"/>
      <c r="C27" s="90"/>
      <c r="D27" s="38"/>
      <c r="E27" s="38"/>
      <c r="F27" s="38"/>
      <c r="G27" s="38"/>
      <c r="H27" s="38"/>
      <c r="I27" s="38"/>
    </row>
    <row r="29" ht="11.25"/>
    <row r="30" ht="11.25"/>
    <row r="31" ht="11.25"/>
    <row r="32" ht="11.25"/>
    <row r="33" ht="11.25"/>
  </sheetData>
  <sheetProtection password="E4D4" sheet="1" objects="1" scenarios="1" formatColumns="0" formatRows="0"/>
  <mergeCells count="22">
    <mergeCell ref="G13:H13"/>
    <mergeCell ref="G14:H14"/>
    <mergeCell ref="G18:H18"/>
    <mergeCell ref="E14:F15"/>
    <mergeCell ref="G23:H23"/>
    <mergeCell ref="G17:H17"/>
    <mergeCell ref="G15:H15"/>
    <mergeCell ref="E13:F13"/>
    <mergeCell ref="E25:H25"/>
    <mergeCell ref="E19:H19"/>
    <mergeCell ref="E20:F21"/>
    <mergeCell ref="E22:H22"/>
    <mergeCell ref="E23:F23"/>
    <mergeCell ref="E16:H16"/>
    <mergeCell ref="E18:F18"/>
    <mergeCell ref="E17:F17"/>
    <mergeCell ref="E11:H11"/>
    <mergeCell ref="E12:H12"/>
    <mergeCell ref="E7:H7"/>
    <mergeCell ref="E8:H8"/>
    <mergeCell ref="E9:H9"/>
    <mergeCell ref="E10:H10"/>
  </mergeCells>
  <dataValidations count="3">
    <dataValidation type="date" operator="greaterThanOrEqual" allowBlank="1" showErrorMessage="1" error="Вводимое значение должно быть датой." sqref="H20:H21 G14">
      <formula1>1</formula1>
    </dataValidation>
    <dataValidation operator="greaterThanOrEqual" allowBlank="1" showErrorMessage="1" error="Вводимое значение должно быть датой." sqref="G20:G21"/>
    <dataValidation type="decimal" operator="greaterThanOrEqual" allowBlank="1" showErrorMessage="1" error="Допускается ввод только действительных неотрицательных чисел." sqref="G17:G19">
      <formula1>0</formula1>
    </dataValidation>
  </dataValidations>
  <hyperlinks>
    <hyperlink ref="E22" location="'СТ-ТС.16Е'!A1" display="Добавить"/>
    <hyperlink ref="E22:H22" location="'Ф-3.2'!A1" display="Добавить информацию о тарифе"/>
    <hyperlink ref="E19:H19" location="'Ф-3.2'!A1" display="Добавить группы потребителей"/>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3"/>
  <legacyDrawing r:id="rId2"/>
</worksheet>
</file>

<file path=xl/worksheets/sheet9.xml><?xml version="1.0" encoding="utf-8"?>
<worksheet xmlns="http://schemas.openxmlformats.org/spreadsheetml/2006/main" xmlns:r="http://schemas.openxmlformats.org/officeDocument/2006/relationships">
  <sheetPr codeName="Sheet_13">
    <pageSetUpPr fitToPage="1"/>
  </sheetPr>
  <dimension ref="A1:N23"/>
  <sheetViews>
    <sheetView showGridLines="0" zoomScalePageLayoutView="0" workbookViewId="0" topLeftCell="C7">
      <selection activeCell="G20" sqref="G20:H20"/>
    </sheetView>
  </sheetViews>
  <sheetFormatPr defaultColWidth="9.140625" defaultRowHeight="11.25"/>
  <cols>
    <col min="1" max="2" width="8.140625" style="127" hidden="1" customWidth="1"/>
    <col min="3" max="3" width="9.00390625" style="89" bestFit="1" customWidth="1"/>
    <col min="5" max="5" width="10.7109375" style="0" customWidth="1"/>
    <col min="6" max="6" width="50.7109375" style="0" customWidth="1"/>
    <col min="7" max="7" width="5.7109375" style="0" customWidth="1"/>
    <col min="8" max="8" width="50.7109375" style="0" customWidth="1"/>
  </cols>
  <sheetData>
    <row r="1" spans="1:8" s="127" customFormat="1" ht="32.25" customHeight="1" hidden="1">
      <c r="A1" s="126">
        <f>ID</f>
        <v>26361128</v>
      </c>
      <c r="B1" s="126"/>
      <c r="C1" s="126"/>
      <c r="D1" s="126"/>
      <c r="E1" s="135"/>
      <c r="F1" s="135"/>
      <c r="G1" s="135"/>
      <c r="H1" s="126"/>
    </row>
    <row r="2" spans="1:3" s="127" customFormat="1" ht="32.25" customHeight="1" hidden="1">
      <c r="A2" s="126"/>
      <c r="B2" s="126"/>
      <c r="C2" s="126"/>
    </row>
    <row r="3" spans="1:8" s="127" customFormat="1" ht="32.25" customHeight="1" hidden="1">
      <c r="A3" s="126"/>
      <c r="B3" s="126"/>
      <c r="C3" s="126"/>
      <c r="D3" s="126"/>
      <c r="E3" s="126"/>
      <c r="F3" s="126"/>
      <c r="G3" s="126"/>
      <c r="H3" s="126"/>
    </row>
    <row r="4" spans="1:9" ht="11.25">
      <c r="A4" s="126"/>
      <c r="B4" s="126"/>
      <c r="C4" s="90"/>
      <c r="D4" s="128"/>
      <c r="E4" s="129"/>
      <c r="F4" s="129"/>
      <c r="G4" s="129"/>
      <c r="H4" s="129"/>
      <c r="I4" s="143" t="str">
        <f>FORMID</f>
        <v>VO.OPENINFO.TARIF.4.178</v>
      </c>
    </row>
    <row r="5" spans="1:9" ht="11.25">
      <c r="A5" s="126"/>
      <c r="B5" s="126"/>
      <c r="C5" s="90"/>
      <c r="D5" s="130"/>
      <c r="E5" s="38"/>
      <c r="F5" s="38"/>
      <c r="G5" s="38"/>
      <c r="H5" s="38"/>
      <c r="I5" s="145" t="s">
        <v>262</v>
      </c>
    </row>
    <row r="6" spans="1:9" ht="12" thickBot="1">
      <c r="A6" s="126"/>
      <c r="B6" s="126"/>
      <c r="C6" s="90"/>
      <c r="D6" s="130"/>
      <c r="E6" s="38"/>
      <c r="F6" s="38"/>
      <c r="G6" s="38"/>
      <c r="H6" s="38"/>
      <c r="I6" s="131"/>
    </row>
    <row r="7" spans="1:14" s="141" customFormat="1" ht="30" customHeight="1">
      <c r="A7" s="137"/>
      <c r="B7" s="137"/>
      <c r="C7" s="138"/>
      <c r="D7" s="139"/>
      <c r="E7" s="334" t="s">
        <v>285</v>
      </c>
      <c r="F7" s="335"/>
      <c r="G7" s="335"/>
      <c r="H7" s="336"/>
      <c r="I7" s="140"/>
      <c r="K7" s="142"/>
      <c r="L7" s="142"/>
      <c r="M7" s="142"/>
      <c r="N7" s="142"/>
    </row>
    <row r="8" spans="1:14" s="141" customFormat="1" ht="15" customHeight="1">
      <c r="A8" s="137"/>
      <c r="B8" s="137"/>
      <c r="C8" s="138"/>
      <c r="D8" s="139"/>
      <c r="E8" s="337" t="str">
        <f>COMPANY</f>
        <v>АО "Интер РАО - Электрогенерация" (филиал "Северо-Западная ТЭЦ")</v>
      </c>
      <c r="F8" s="338"/>
      <c r="G8" s="338"/>
      <c r="H8" s="339"/>
      <c r="I8" s="140"/>
      <c r="K8" s="142"/>
      <c r="L8" s="142"/>
      <c r="M8" s="142"/>
      <c r="N8" s="142"/>
    </row>
    <row r="9" spans="1:14" ht="15" customHeight="1" thickBot="1">
      <c r="A9" s="126"/>
      <c r="B9" s="126"/>
      <c r="C9" s="90"/>
      <c r="D9" s="130"/>
      <c r="E9" s="340" t="str">
        <f>"на "&amp;YEAR_PERIOD&amp;" год"</f>
        <v>на 2017 год</v>
      </c>
      <c r="F9" s="341"/>
      <c r="G9" s="341"/>
      <c r="H9" s="341"/>
      <c r="I9" s="251"/>
      <c r="J9" s="250"/>
      <c r="K9" s="136"/>
      <c r="L9" s="136"/>
      <c r="M9" s="136"/>
      <c r="N9" s="136"/>
    </row>
    <row r="10" spans="1:14" ht="12" thickBot="1">
      <c r="A10" s="126"/>
      <c r="B10" s="126"/>
      <c r="C10" s="90"/>
      <c r="D10" s="130"/>
      <c r="E10" s="382"/>
      <c r="F10" s="382"/>
      <c r="G10" s="382"/>
      <c r="H10" s="382"/>
      <c r="I10" s="131"/>
      <c r="K10" s="136"/>
      <c r="L10" s="136"/>
      <c r="M10" s="136"/>
      <c r="N10" s="136"/>
    </row>
    <row r="11" spans="1:14" ht="19.5" customHeight="1">
      <c r="A11" s="154"/>
      <c r="B11" s="154"/>
      <c r="C11" s="144"/>
      <c r="D11" s="130"/>
      <c r="E11" s="370" t="s">
        <v>263</v>
      </c>
      <c r="F11" s="371"/>
      <c r="G11" s="331">
        <v>42335</v>
      </c>
      <c r="H11" s="332"/>
      <c r="I11" s="131"/>
      <c r="K11" s="136"/>
      <c r="L11" s="136"/>
      <c r="M11" s="136"/>
      <c r="N11" s="136"/>
    </row>
    <row r="12" spans="1:14" ht="19.5" customHeight="1">
      <c r="A12" s="154"/>
      <c r="B12" s="154"/>
      <c r="C12" s="144"/>
      <c r="D12" s="130"/>
      <c r="E12" s="380"/>
      <c r="F12" s="381"/>
      <c r="G12" s="325" t="s">
        <v>430</v>
      </c>
      <c r="H12" s="327"/>
      <c r="I12" s="131"/>
      <c r="K12" s="136"/>
      <c r="L12" s="136"/>
      <c r="M12" s="136"/>
      <c r="N12" s="136"/>
    </row>
    <row r="13" spans="1:14" ht="19.5" customHeight="1">
      <c r="A13" s="154"/>
      <c r="B13" s="154">
        <f>ROW(B16)-ROW()</f>
        <v>3</v>
      </c>
      <c r="C13" s="144"/>
      <c r="D13" s="130"/>
      <c r="E13" s="390" t="s">
        <v>264</v>
      </c>
      <c r="F13" s="391"/>
      <c r="G13" s="319">
        <v>1.94</v>
      </c>
      <c r="H13" s="320"/>
      <c r="I13" s="131"/>
      <c r="K13" s="136"/>
      <c r="L13" s="136"/>
      <c r="M13" s="136"/>
      <c r="N13" s="136"/>
    </row>
    <row r="14" spans="1:14" ht="19.5" customHeight="1">
      <c r="A14" s="154"/>
      <c r="B14" s="154"/>
      <c r="C14" s="144"/>
      <c r="D14" s="130"/>
      <c r="E14" s="370" t="s">
        <v>265</v>
      </c>
      <c r="F14" s="371"/>
      <c r="G14" s="245" t="s">
        <v>221</v>
      </c>
      <c r="H14" s="272">
        <v>42736</v>
      </c>
      <c r="I14" s="131"/>
      <c r="K14" s="136"/>
      <c r="L14" s="136"/>
      <c r="M14" s="136"/>
      <c r="N14" s="136"/>
    </row>
    <row r="15" spans="1:14" ht="19.5" customHeight="1">
      <c r="A15" s="154"/>
      <c r="B15" s="154"/>
      <c r="C15" s="144"/>
      <c r="D15" s="130"/>
      <c r="E15" s="380"/>
      <c r="F15" s="381"/>
      <c r="G15" s="245" t="s">
        <v>222</v>
      </c>
      <c r="H15" s="272">
        <v>42916</v>
      </c>
      <c r="I15" s="131"/>
      <c r="K15" s="136"/>
      <c r="L15" s="136"/>
      <c r="M15" s="136"/>
      <c r="N15" s="136"/>
    </row>
    <row r="16" spans="1:14" ht="19.5" customHeight="1">
      <c r="A16" s="154">
        <f>ROW()-ROW(A13)</f>
        <v>3</v>
      </c>
      <c r="B16" s="154">
        <f>ROW(A19)-ROW()</f>
        <v>3</v>
      </c>
      <c r="C16" s="144" t="s">
        <v>196</v>
      </c>
      <c r="D16" s="130"/>
      <c r="E16" s="390" t="s">
        <v>264</v>
      </c>
      <c r="F16" s="391"/>
      <c r="G16" s="319">
        <v>2.2</v>
      </c>
      <c r="H16" s="320"/>
      <c r="I16" s="131"/>
      <c r="K16" s="136"/>
      <c r="L16" s="136"/>
      <c r="M16" s="136"/>
      <c r="N16" s="136"/>
    </row>
    <row r="17" spans="1:14" ht="19.5" customHeight="1">
      <c r="A17" s="154"/>
      <c r="B17" s="154"/>
      <c r="C17" s="144"/>
      <c r="D17" s="130"/>
      <c r="E17" s="370" t="s">
        <v>265</v>
      </c>
      <c r="F17" s="371"/>
      <c r="G17" s="245" t="s">
        <v>221</v>
      </c>
      <c r="H17" s="272">
        <v>42917</v>
      </c>
      <c r="I17" s="131"/>
      <c r="K17" s="136"/>
      <c r="L17" s="136"/>
      <c r="M17" s="136"/>
      <c r="N17" s="136"/>
    </row>
    <row r="18" spans="1:14" ht="19.5" customHeight="1">
      <c r="A18" s="154"/>
      <c r="B18" s="154"/>
      <c r="C18" s="144"/>
      <c r="D18" s="130"/>
      <c r="E18" s="380"/>
      <c r="F18" s="381"/>
      <c r="G18" s="245" t="s">
        <v>222</v>
      </c>
      <c r="H18" s="272">
        <v>43100</v>
      </c>
      <c r="I18" s="131"/>
      <c r="K18" s="136"/>
      <c r="L18" s="136"/>
      <c r="M18" s="136"/>
      <c r="N18" s="136"/>
    </row>
    <row r="19" spans="1:9" ht="12.75" customHeight="1">
      <c r="A19" s="154">
        <f>ROW()-ROW(A16)</f>
        <v>3</v>
      </c>
      <c r="B19" s="154">
        <v>1</v>
      </c>
      <c r="C19" s="144"/>
      <c r="D19" s="130"/>
      <c r="E19" s="383" t="s">
        <v>224</v>
      </c>
      <c r="F19" s="384"/>
      <c r="G19" s="384"/>
      <c r="H19" s="385"/>
      <c r="I19" s="131"/>
    </row>
    <row r="20" spans="1:9" ht="24.75" customHeight="1" thickBot="1">
      <c r="A20" s="154"/>
      <c r="B20" s="154"/>
      <c r="C20" s="144"/>
      <c r="D20" s="130"/>
      <c r="E20" s="388" t="s">
        <v>266</v>
      </c>
      <c r="F20" s="389"/>
      <c r="G20" s="386" t="s">
        <v>433</v>
      </c>
      <c r="H20" s="387"/>
      <c r="I20" s="131"/>
    </row>
    <row r="21" spans="1:9" ht="11.25">
      <c r="A21" s="154"/>
      <c r="B21" s="154"/>
      <c r="C21" s="144"/>
      <c r="D21" s="252"/>
      <c r="E21" s="253"/>
      <c r="F21" s="257"/>
      <c r="G21" s="255"/>
      <c r="H21" s="256"/>
      <c r="I21" s="258"/>
    </row>
    <row r="22" spans="1:9" ht="11.25">
      <c r="A22" s="154"/>
      <c r="B22" s="154"/>
      <c r="C22" s="264" t="s">
        <v>304</v>
      </c>
      <c r="D22" s="252"/>
      <c r="E22" s="346" t="str">
        <f>IF('Ссылки на публикации'!H17="","",'Ссылки на публикации'!H17)</f>
        <v>http://gov.spb.ru/gov/otrasl/energ_kom/</v>
      </c>
      <c r="F22" s="346"/>
      <c r="G22" s="346"/>
      <c r="H22" s="346"/>
      <c r="I22" s="258"/>
    </row>
    <row r="23" spans="1:9" ht="11.25">
      <c r="A23" s="135"/>
      <c r="B23" s="126"/>
      <c r="C23" s="90"/>
      <c r="D23" s="259"/>
      <c r="E23" s="260"/>
      <c r="F23" s="260"/>
      <c r="G23" s="260"/>
      <c r="H23" s="260"/>
      <c r="I23" s="261"/>
    </row>
  </sheetData>
  <sheetProtection password="E4D4" sheet="1" objects="1" scenarios="1" formatColumns="0" formatRows="0"/>
  <mergeCells count="17">
    <mergeCell ref="E22:H22"/>
    <mergeCell ref="G13:H13"/>
    <mergeCell ref="E19:H19"/>
    <mergeCell ref="G20:H20"/>
    <mergeCell ref="E20:F20"/>
    <mergeCell ref="E14:F15"/>
    <mergeCell ref="E13:F13"/>
    <mergeCell ref="E16:F16"/>
    <mergeCell ref="G16:H16"/>
    <mergeCell ref="E17:F18"/>
    <mergeCell ref="E7:H7"/>
    <mergeCell ref="E8:H8"/>
    <mergeCell ref="G11:H11"/>
    <mergeCell ref="G12:H12"/>
    <mergeCell ref="E9:H9"/>
    <mergeCell ref="E11:F12"/>
    <mergeCell ref="E10:H10"/>
  </mergeCells>
  <dataValidations count="3">
    <dataValidation type="date" operator="greaterThanOrEqual" allowBlank="1" showErrorMessage="1" error="Вводимое значение должно быть датой." sqref="G11 H14:H15 H17:H18">
      <formula1>1</formula1>
    </dataValidation>
    <dataValidation operator="greaterThanOrEqual" allowBlank="1" showErrorMessage="1" error="Вводимое значение должно быть датой." sqref="G14:G15 G17:G18"/>
    <dataValidation type="decimal" operator="greaterThanOrEqual" allowBlank="1" showErrorMessage="1" error="Допускается ввод только действительных неотрицательных чисел." sqref="G13 G16">
      <formula1>0</formula1>
    </dataValidation>
  </dataValidations>
  <hyperlinks>
    <hyperlink ref="E19" location="'СТ-ТС.16Е'!A1" display="Добавить"/>
    <hyperlink ref="E19:H19" location="'Ф-3.3'!A1" display="Добавить информацию о тарифе"/>
    <hyperlink ref="C16" location="'Ф-3.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zharkova_nv</cp:lastModifiedBy>
  <cp:lastPrinted>2013-10-25T06:44:09Z</cp:lastPrinted>
  <dcterms:created xsi:type="dcterms:W3CDTF">2012-05-02T09:06:49Z</dcterms:created>
  <dcterms:modified xsi:type="dcterms:W3CDTF">2015-12-21T06:35:23Z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VO.OPENINFO.TARIF.4.178</vt:lpwstr>
  </property>
  <property fmtid="{D5CDD505-2E9C-101B-9397-08002B2CF9AE}" pid="3" name="VERSION">
    <vt:lpwstr>Версия 1.2</vt:lpwstr>
  </property>
  <property fmtid="{D5CDD505-2E9C-101B-9397-08002B2CF9AE}" pid="4" name="FORMNAME">
    <vt:lpwstr>Общая информация. Данные об установленном тарифе на год.</vt:lpwstr>
  </property>
  <property fmtid="{D5CDD505-2E9C-101B-9397-08002B2CF9AE}" pid="5" name="SPHERE">
    <vt:lpwstr>VS_VO</vt:lpwstr>
  </property>
  <property fmtid="{D5CDD505-2E9C-101B-9397-08002B2CF9AE}" pid="6" name="CHKSTATUS">
    <vt:i4>0</vt:i4>
  </property>
  <property fmtid="{D5CDD505-2E9C-101B-9397-08002B2CF9AE}" pid="7" name="COMPANY">
    <vt:lpwstr>АО "Интер РАО - Электрогенерация" (филиал "Северо-Западная ТЭЦ")</vt:lpwstr>
  </property>
  <property fmtid="{D5CDD505-2E9C-101B-9397-08002B2CF9AE}" pid="8" name="PERIOD">
    <vt:lpwstr>2017</vt:lpwstr>
  </property>
  <property fmtid="{D5CDD505-2E9C-101B-9397-08002B2CF9AE}" pid="9" name="PERIOD2">
    <vt:lpwstr>Год</vt:lpwstr>
  </property>
  <property fmtid="{D5CDD505-2E9C-101B-9397-08002B2CF9AE}" pid="10" name="PF">
    <vt:lpwstr>План</vt:lpwstr>
  </property>
</Properties>
</file>