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1"/>
  </bookViews>
  <sheets>
    <sheet name="стр.1_2" sheetId="1" r:id="rId1"/>
    <sheet name="стр.1-2" sheetId="2" r:id="rId2"/>
  </sheets>
  <externalReferences>
    <externalReference r:id="rId5"/>
    <externalReference r:id="rId6"/>
    <externalReference r:id="rId7"/>
  </externalReferences>
  <definedNames>
    <definedName name="_xlnm.Print_Area" localSheetId="0">'стр.1_2'!$A$1:$DA$72</definedName>
  </definedNames>
  <calcPr fullCalcOnLoad="1"/>
</workbook>
</file>

<file path=xl/comments1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2020 году к максимально возможному объему газа по пропускной способности ГРС-1, ГРС-2</t>
        </r>
      </text>
    </comment>
  </commentList>
</comments>
</file>

<file path=xl/comments2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2020 году к максимально возможному объему газа по пропускной способности ГРС-1, ГРС-2</t>
        </r>
      </text>
    </comment>
  </commentList>
</comments>
</file>

<file path=xl/sharedStrings.xml><?xml version="1.0" encoding="utf-8"?>
<sst xmlns="http://schemas.openxmlformats.org/spreadsheetml/2006/main" count="354" uniqueCount="127">
  <si>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</si>
  <si>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</si>
  <si>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</si>
  <si>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</si>
  <si>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</si>
  <si>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</si>
  <si>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</si>
  <si>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</si>
  <si>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</si>
  <si>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</si>
  <si>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</si>
  <si>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</si>
  <si>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</si>
  <si>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</si>
  <si>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</si>
  <si>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</si>
  <si>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</si>
  <si>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</si>
  <si>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</si>
  <si>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</si>
  <si>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</si>
  <si>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</si>
  <si>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</si>
  <si>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</si>
  <si>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</si>
  <si>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</si>
  <si>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</si>
  <si>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</si>
  <si>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</si>
  <si>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</si>
  <si>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</si>
  <si>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</si>
  <si>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</si>
  <si>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</si>
  <si>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</si>
  <si>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</si>
  <si>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</si>
  <si>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</si>
  <si>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</si>
  <si>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</si>
  <si>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</si>
  <si>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</si>
  <si>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</si>
  <si>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</si>
  <si>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</si>
  <si>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</si>
  <si>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</si>
  <si>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</si>
  <si>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</si>
  <si>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</si>
  <si>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</si>
  <si>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</si>
  <si>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</si>
  <si>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</si>
  <si>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</si>
  <si>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</si>
  <si>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</si>
  <si>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</si>
  <si>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</si>
  <si>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</si>
  <si>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</si>
  <si>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</si>
  <si>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</si>
  <si>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</si>
  <si>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</si>
  <si>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</si>
  <si>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</si>
  <si>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</si>
  <si>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</si>
  <si>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</si>
  <si>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</si>
  <si>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</si>
  <si>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</si>
  <si>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</si>
  <si>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</si>
  <si>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</si>
  <si>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</si>
  <si>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</si>
  <si>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</si>
  <si>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</si>
  <si>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</si>
  <si>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</si>
  <si>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</si>
  <si>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</si>
  <si>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</si>
  <si>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</si>
  <si>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</si>
  <si>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</si>
  <si>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</si>
  <si>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</si>
  <si>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</si>
  <si>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</si>
  <si>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</si>
  <si>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</si>
  <si>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</si>
  <si>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</si>
  <si>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</si>
  <si>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</si>
  <si>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</si>
  <si>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</si>
  <si>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</si>
  <si>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</si>
  <si>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</si>
  <si>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</si>
  <si>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</si>
  <si>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</si>
  <si>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</si>
  <si>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</si>
  <si>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</si>
  <si>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</si>
  <si>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</si>
  <si>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</si>
  <si>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</si>
  <si>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</si>
  <si>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</si>
  <si>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</si>
  <si>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</si>
  <si>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</si>
  <si>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</si>
  <si>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</si>
  <si>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</si>
  <si>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филиала "Ивановские ПГУ" АО "Интер РАО-Электрогенерация"</t>
  </si>
  <si>
    <t>за</t>
  </si>
  <si>
    <t>на</t>
  </si>
  <si>
    <t>Итого (план)</t>
  </si>
  <si>
    <t>2021</t>
  </si>
  <si>
    <t>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</si>
</sst>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3" fontId="4" fillId="0" borderId="10" xfId="58" applyFont="1" applyBorder="1" applyAlignment="1">
      <alignment horizontal="center" vertical="top"/>
    </xf>
    <xf numFmtId="173" fontId="4" fillId="0" borderId="11" xfId="58" applyFont="1" applyBorder="1" applyAlignment="1">
      <alignment horizontal="center" vertical="top"/>
    </xf>
    <xf numFmtId="173" fontId="4" fillId="0" borderId="12" xfId="58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3" fontId="5" fillId="0" borderId="10" xfId="58" applyFont="1" applyBorder="1" applyAlignment="1">
      <alignment horizontal="center" vertical="top"/>
    </xf>
    <xf numFmtId="173" fontId="5" fillId="0" borderId="11" xfId="58" applyFont="1" applyBorder="1" applyAlignment="1">
      <alignment horizontal="center" vertical="top"/>
    </xf>
    <xf numFmtId="173" fontId="5" fillId="0" borderId="12" xfId="58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49" fontId="3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0%20&#1048;&#1074;&#1055;&#1043;&#1059;\&#1048;&#1042;&#1055;&#1043;&#1059;%20&#1047;&#1085;&#1072;&#1042;%202020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1%20&#1048;&#1074;&#1055;&#1043;&#1059;\&#1048;&#1074;&#1055;&#1043;&#1059;_&#1079;&#1072;&#1090;&#1088;&#1072;&#1090;&#1099;%20&#1085;&#1072;%20&#1074;&#1099;&#1087;&#1091;&#1089;&#1082;_&#1092;&#1072;&#1082;&#1090;%202021%20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!!!&#1050;&#1086;&#1075;&#1088;&#1101;&#1089;%20&#1048;&#1074;&#1087;&#1075;&#1091;%20&#1056;&#1077;&#1075;%20&#1042;&#1044;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">
          <cell r="M15">
            <v>1.05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">
          <cell r="M15">
            <v>470740.32</v>
          </cell>
        </row>
        <row r="39">
          <cell r="M39">
            <v>132916.78</v>
          </cell>
        </row>
        <row r="58">
          <cell r="M58">
            <v>192072.7</v>
          </cell>
        </row>
        <row r="63">
          <cell r="M63">
            <v>9049.44</v>
          </cell>
        </row>
        <row r="70">
          <cell r="M70">
            <v>661.66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ГРЭС 4РегВД"/>
      <sheetName val="КГРЭС тэ"/>
      <sheetName val="факторы для КП"/>
      <sheetName val="ИвПГУтэ"/>
      <sheetName val="ИвПГУтн"/>
      <sheetName val="КГРЭС тэ ожид 6+6"/>
      <sheetName val="ИвПГУтэ ожид6+6"/>
      <sheetName val="ИвПГУгаз"/>
      <sheetName val="полезное разное"/>
      <sheetName val="НГ подразделения КоГРЭС"/>
      <sheetName val="тэ+тн ф17"/>
      <sheetName val="директору 18.02.20"/>
    </sheetNames>
    <sheetDataSet>
      <sheetData sheetId="7">
        <row r="7">
          <cell r="AJ7">
            <v>1128444.1196799998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view="pageBreakPreview" zoomScale="145" zoomScaleSheetLayoutView="145" zoomScalePageLayoutView="0" workbookViewId="0" topLeftCell="A52">
      <selection activeCell="BL69" sqref="BL69:DA69"/>
    </sheetView>
  </sheetViews>
  <sheetFormatPr defaultColWidth="0.875" defaultRowHeight="12.75"/>
  <cols>
    <col min="1" max="28" width="0.875" style="1" customWidth="1"/>
    <col min="29" max="29" width="3.375" style="1" customWidth="1"/>
    <col min="30" max="105" width="0.875" style="1" customWidth="1"/>
    <col min="106" max="106" width="19.625" style="1" customWidth="1"/>
    <col min="107" max="16384" width="0.875" style="1" customWidth="1"/>
  </cols>
  <sheetData>
    <row r="1" ht="12.75">
      <c r="DA1" s="13" t="s">
        <v>120</v>
      </c>
    </row>
    <row r="2" spans="82:105" ht="27" customHeight="1">
      <c r="CD2" s="38" t="s">
        <v>119</v>
      </c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5" customHeight="1">
      <c r="A7" s="42" t="s">
        <v>121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25:104" s="6" customFormat="1" ht="11.25">
      <c r="Y8" s="40" t="s">
        <v>1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X8" s="7"/>
      <c r="CY8" s="8"/>
      <c r="CZ8" s="8"/>
    </row>
    <row r="9" spans="14:105" s="4" customFormat="1" ht="15" customHeight="1">
      <c r="N9" s="37" t="s">
        <v>122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9" t="s">
        <v>125</v>
      </c>
      <c r="AA9" s="39"/>
      <c r="AB9" s="39"/>
      <c r="AC9" s="39"/>
      <c r="AD9" s="41" t="s">
        <v>116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37" t="s">
        <v>117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="2" customFormat="1" ht="15"/>
    <row r="12" spans="1:10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 t="s">
        <v>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 t="s">
        <v>4</v>
      </c>
      <c r="BC12" s="31"/>
      <c r="BD12" s="31"/>
      <c r="BE12" s="31"/>
      <c r="BF12" s="31"/>
      <c r="BG12" s="31"/>
      <c r="BH12" s="31"/>
      <c r="BI12" s="31"/>
      <c r="BJ12" s="31"/>
      <c r="BK12" s="31"/>
      <c r="BL12" s="31" t="s">
        <v>5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14" customFormat="1" ht="11.25">
      <c r="A13" s="32">
        <v>1</v>
      </c>
      <c r="B13" s="32"/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>
        <v>3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2">
        <v>4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s="11" customFormat="1" ht="22.5" customHeight="1">
      <c r="A14" s="23">
        <v>1</v>
      </c>
      <c r="B14" s="24"/>
      <c r="C14" s="24"/>
      <c r="D14" s="24"/>
      <c r="E14" s="24"/>
      <c r="F14" s="24"/>
      <c r="G14" s="25"/>
      <c r="H14" s="10"/>
      <c r="I14" s="26" t="s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15" t="s">
        <v>7</v>
      </c>
      <c r="BC14" s="16"/>
      <c r="BD14" s="16"/>
      <c r="BE14" s="16"/>
      <c r="BF14" s="16"/>
      <c r="BG14" s="16"/>
      <c r="BH14" s="16"/>
      <c r="BI14" s="16"/>
      <c r="BJ14" s="16"/>
      <c r="BK14" s="17"/>
      <c r="BL14" s="28">
        <f>BL15+BL16+BL17+BL24+BL27</f>
        <v>805.44195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23" t="s">
        <v>8</v>
      </c>
      <c r="B15" s="24"/>
      <c r="C15" s="24"/>
      <c r="D15" s="24"/>
      <c r="E15" s="24"/>
      <c r="F15" s="24"/>
      <c r="G15" s="25"/>
      <c r="H15" s="10"/>
      <c r="I15" s="26" t="s">
        <v>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15" t="s">
        <v>7</v>
      </c>
      <c r="BC15" s="16"/>
      <c r="BD15" s="16"/>
      <c r="BE15" s="16"/>
      <c r="BF15" s="16"/>
      <c r="BG15" s="16"/>
      <c r="BH15" s="16"/>
      <c r="BI15" s="16"/>
      <c r="BJ15" s="16"/>
      <c r="BK15" s="17"/>
      <c r="BL15" s="20">
        <v>0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6" customFormat="1" ht="11.25">
      <c r="A16" s="23" t="s">
        <v>10</v>
      </c>
      <c r="B16" s="24"/>
      <c r="C16" s="24"/>
      <c r="D16" s="24"/>
      <c r="E16" s="24"/>
      <c r="F16" s="24"/>
      <c r="G16" s="25"/>
      <c r="H16" s="10"/>
      <c r="I16" s="26" t="s">
        <v>11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7"/>
      <c r="BL16" s="20">
        <v>0</v>
      </c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0.5">
      <c r="A17" s="23" t="s">
        <v>12</v>
      </c>
      <c r="B17" s="24"/>
      <c r="C17" s="24"/>
      <c r="D17" s="24"/>
      <c r="E17" s="24"/>
      <c r="F17" s="24"/>
      <c r="G17" s="25"/>
      <c r="H17" s="10"/>
      <c r="I17" s="26" t="s">
        <v>13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3" t="s">
        <v>7</v>
      </c>
      <c r="BC17" s="24"/>
      <c r="BD17" s="24"/>
      <c r="BE17" s="24"/>
      <c r="BF17" s="24"/>
      <c r="BG17" s="24"/>
      <c r="BH17" s="24"/>
      <c r="BI17" s="24"/>
      <c r="BJ17" s="24"/>
      <c r="BK17" s="25"/>
      <c r="BL17" s="28">
        <f>SUM(BL18:DA23)</f>
        <v>0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11.25">
      <c r="A18" s="15" t="s">
        <v>14</v>
      </c>
      <c r="B18" s="16"/>
      <c r="C18" s="16"/>
      <c r="D18" s="16"/>
      <c r="E18" s="16"/>
      <c r="F18" s="16"/>
      <c r="G18" s="17"/>
      <c r="H18" s="9"/>
      <c r="I18" s="18" t="s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7</v>
      </c>
      <c r="BC18" s="16"/>
      <c r="BD18" s="16"/>
      <c r="BE18" s="16"/>
      <c r="BF18" s="16"/>
      <c r="BG18" s="16"/>
      <c r="BH18" s="16"/>
      <c r="BI18" s="16"/>
      <c r="BJ18" s="16"/>
      <c r="BK18" s="17"/>
      <c r="BL18" s="20">
        <v>0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6" customFormat="1" ht="11.25">
      <c r="A19" s="15" t="s">
        <v>16</v>
      </c>
      <c r="B19" s="16"/>
      <c r="C19" s="16"/>
      <c r="D19" s="16"/>
      <c r="E19" s="16"/>
      <c r="F19" s="16"/>
      <c r="G19" s="17"/>
      <c r="H19" s="9"/>
      <c r="I19" s="18" t="s">
        <v>17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15" t="s">
        <v>7</v>
      </c>
      <c r="BC19" s="16"/>
      <c r="BD19" s="16"/>
      <c r="BE19" s="16"/>
      <c r="BF19" s="16"/>
      <c r="BG19" s="16"/>
      <c r="BH19" s="16"/>
      <c r="BI19" s="16"/>
      <c r="BJ19" s="16"/>
      <c r="BK19" s="17"/>
      <c r="BL19" s="20">
        <v>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6" customFormat="1" ht="11.25">
      <c r="A20" s="15" t="s">
        <v>18</v>
      </c>
      <c r="B20" s="16"/>
      <c r="C20" s="16"/>
      <c r="D20" s="16"/>
      <c r="E20" s="16"/>
      <c r="F20" s="16"/>
      <c r="G20" s="17"/>
      <c r="H20" s="9"/>
      <c r="I20" s="18" t="s">
        <v>19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7</v>
      </c>
      <c r="BC20" s="16"/>
      <c r="BD20" s="16"/>
      <c r="BE20" s="16"/>
      <c r="BF20" s="16"/>
      <c r="BG20" s="16"/>
      <c r="BH20" s="16"/>
      <c r="BI20" s="16"/>
      <c r="BJ20" s="16"/>
      <c r="BK20" s="17"/>
      <c r="BL20" s="20">
        <v>0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6" customFormat="1" ht="11.25">
      <c r="A21" s="15" t="s">
        <v>20</v>
      </c>
      <c r="B21" s="16"/>
      <c r="C21" s="16"/>
      <c r="D21" s="16"/>
      <c r="E21" s="16"/>
      <c r="F21" s="16"/>
      <c r="G21" s="17"/>
      <c r="H21" s="9"/>
      <c r="I21" s="18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7</v>
      </c>
      <c r="BC21" s="16"/>
      <c r="BD21" s="16"/>
      <c r="BE21" s="16"/>
      <c r="BF21" s="16"/>
      <c r="BG21" s="16"/>
      <c r="BH21" s="16"/>
      <c r="BI21" s="16"/>
      <c r="BJ21" s="16"/>
      <c r="BK21" s="17"/>
      <c r="BL21" s="20">
        <v>0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6" customFormat="1" ht="11.25">
      <c r="A22" s="15" t="s">
        <v>22</v>
      </c>
      <c r="B22" s="16"/>
      <c r="C22" s="16"/>
      <c r="D22" s="16"/>
      <c r="E22" s="16"/>
      <c r="F22" s="16"/>
      <c r="G22" s="17"/>
      <c r="H22" s="9"/>
      <c r="I22" s="18" t="s">
        <v>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7</v>
      </c>
      <c r="BC22" s="16"/>
      <c r="BD22" s="16"/>
      <c r="BE22" s="16"/>
      <c r="BF22" s="16"/>
      <c r="BG22" s="16"/>
      <c r="BH22" s="16"/>
      <c r="BI22" s="16"/>
      <c r="BJ22" s="16"/>
      <c r="BK22" s="17"/>
      <c r="BL22" s="20">
        <v>0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6" customFormat="1" ht="11.25">
      <c r="A23" s="15" t="s">
        <v>24</v>
      </c>
      <c r="B23" s="16"/>
      <c r="C23" s="16"/>
      <c r="D23" s="16"/>
      <c r="E23" s="16"/>
      <c r="F23" s="16"/>
      <c r="G23" s="17"/>
      <c r="H23" s="9"/>
      <c r="I23" s="18" t="s">
        <v>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5" t="s">
        <v>7</v>
      </c>
      <c r="BC23" s="16"/>
      <c r="BD23" s="16"/>
      <c r="BE23" s="16"/>
      <c r="BF23" s="16"/>
      <c r="BG23" s="16"/>
      <c r="BH23" s="16"/>
      <c r="BI23" s="16"/>
      <c r="BJ23" s="16"/>
      <c r="BK23" s="17"/>
      <c r="BL23" s="20">
        <v>0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11" customFormat="1" ht="10.5">
      <c r="A24" s="23" t="s">
        <v>26</v>
      </c>
      <c r="B24" s="24"/>
      <c r="C24" s="24"/>
      <c r="D24" s="24"/>
      <c r="E24" s="24"/>
      <c r="F24" s="24"/>
      <c r="G24" s="25"/>
      <c r="H24" s="10"/>
      <c r="I24" s="26" t="s">
        <v>27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23" t="s">
        <v>7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28">
        <f>BL25</f>
        <v>470.74032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6" customFormat="1" ht="15" customHeight="1">
      <c r="A25" s="15" t="s">
        <v>28</v>
      </c>
      <c r="B25" s="16"/>
      <c r="C25" s="16"/>
      <c r="D25" s="16"/>
      <c r="E25" s="16"/>
      <c r="F25" s="16"/>
      <c r="G25" s="17"/>
      <c r="H25" s="9"/>
      <c r="I25" s="18" t="s">
        <v>29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15" t="s">
        <v>7</v>
      </c>
      <c r="BC25" s="16"/>
      <c r="BD25" s="16"/>
      <c r="BE25" s="16"/>
      <c r="BF25" s="16"/>
      <c r="BG25" s="16"/>
      <c r="BH25" s="16"/>
      <c r="BI25" s="16"/>
      <c r="BJ25" s="16"/>
      <c r="BK25" s="17"/>
      <c r="BL25" s="20">
        <f>'[2]TDSheet'!$M$15/1000</f>
        <v>470.74032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6" customFormat="1" ht="11.25">
      <c r="A26" s="15" t="s">
        <v>30</v>
      </c>
      <c r="B26" s="16"/>
      <c r="C26" s="16"/>
      <c r="D26" s="16"/>
      <c r="E26" s="16"/>
      <c r="F26" s="16"/>
      <c r="G26" s="17"/>
      <c r="H26" s="9"/>
      <c r="I26" s="18" t="s">
        <v>31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15" t="s">
        <v>7</v>
      </c>
      <c r="BC26" s="16"/>
      <c r="BD26" s="16"/>
      <c r="BE26" s="16"/>
      <c r="BF26" s="16"/>
      <c r="BG26" s="16"/>
      <c r="BH26" s="16"/>
      <c r="BI26" s="16"/>
      <c r="BJ26" s="16"/>
      <c r="BK26" s="17"/>
      <c r="BL26" s="20">
        <v>0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11" customFormat="1" ht="10.5">
      <c r="A27" s="23" t="s">
        <v>32</v>
      </c>
      <c r="B27" s="24"/>
      <c r="C27" s="24"/>
      <c r="D27" s="24"/>
      <c r="E27" s="24"/>
      <c r="F27" s="24"/>
      <c r="G27" s="25"/>
      <c r="H27" s="10"/>
      <c r="I27" s="26" t="s">
        <v>33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3" t="s">
        <v>7</v>
      </c>
      <c r="BC27" s="24"/>
      <c r="BD27" s="24"/>
      <c r="BE27" s="24"/>
      <c r="BF27" s="24"/>
      <c r="BG27" s="24"/>
      <c r="BH27" s="24"/>
      <c r="BI27" s="24"/>
      <c r="BJ27" s="24"/>
      <c r="BK27" s="25"/>
      <c r="BL27" s="28">
        <f>BL28+BL36+BL39+BL43+BL44+BL49</f>
        <v>334.70163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1" customFormat="1" ht="10.5">
      <c r="A28" s="23" t="s">
        <v>34</v>
      </c>
      <c r="B28" s="24"/>
      <c r="C28" s="24"/>
      <c r="D28" s="24"/>
      <c r="E28" s="24"/>
      <c r="F28" s="24"/>
      <c r="G28" s="25"/>
      <c r="H28" s="10"/>
      <c r="I28" s="26" t="s">
        <v>35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23" t="s">
        <v>7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8">
        <f>SUM(BL29:DA35)</f>
        <v>192.73436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6" customFormat="1" ht="11.25">
      <c r="A29" s="15" t="s">
        <v>36</v>
      </c>
      <c r="B29" s="16"/>
      <c r="C29" s="16"/>
      <c r="D29" s="16"/>
      <c r="E29" s="16"/>
      <c r="F29" s="16"/>
      <c r="G29" s="17"/>
      <c r="H29" s="9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15" t="s">
        <v>7</v>
      </c>
      <c r="BC29" s="16"/>
      <c r="BD29" s="16"/>
      <c r="BE29" s="16"/>
      <c r="BF29" s="16"/>
      <c r="BG29" s="16"/>
      <c r="BH29" s="16"/>
      <c r="BI29" s="16"/>
      <c r="BJ29" s="16"/>
      <c r="BK29" s="17"/>
      <c r="BL29" s="20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6" customFormat="1" ht="11.25">
      <c r="A30" s="15" t="s">
        <v>38</v>
      </c>
      <c r="B30" s="16"/>
      <c r="C30" s="16"/>
      <c r="D30" s="16"/>
      <c r="E30" s="16"/>
      <c r="F30" s="16"/>
      <c r="G30" s="17"/>
      <c r="H30" s="9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5" t="s">
        <v>7</v>
      </c>
      <c r="BC30" s="16"/>
      <c r="BD30" s="16"/>
      <c r="BE30" s="16"/>
      <c r="BF30" s="16"/>
      <c r="BG30" s="16"/>
      <c r="BH30" s="16"/>
      <c r="BI30" s="16"/>
      <c r="BJ30" s="16"/>
      <c r="BK30" s="17"/>
      <c r="BL30" s="20">
        <v>0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6" customFormat="1" ht="11.25">
      <c r="A31" s="15" t="s">
        <v>40</v>
      </c>
      <c r="B31" s="16"/>
      <c r="C31" s="16"/>
      <c r="D31" s="16"/>
      <c r="E31" s="16"/>
      <c r="F31" s="16"/>
      <c r="G31" s="17"/>
      <c r="H31" s="9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15" t="s">
        <v>7</v>
      </c>
      <c r="BC31" s="16"/>
      <c r="BD31" s="16"/>
      <c r="BE31" s="16"/>
      <c r="BF31" s="16"/>
      <c r="BG31" s="16"/>
      <c r="BH31" s="16"/>
      <c r="BI31" s="16"/>
      <c r="BJ31" s="16"/>
      <c r="BK31" s="17"/>
      <c r="BL31" s="20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6" customFormat="1" ht="11.25">
      <c r="A32" s="15" t="s">
        <v>42</v>
      </c>
      <c r="B32" s="16"/>
      <c r="C32" s="16"/>
      <c r="D32" s="16"/>
      <c r="E32" s="16"/>
      <c r="F32" s="16"/>
      <c r="G32" s="17"/>
      <c r="H32" s="9"/>
      <c r="I32" s="18" t="s">
        <v>43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5" t="s">
        <v>7</v>
      </c>
      <c r="BC32" s="16"/>
      <c r="BD32" s="16"/>
      <c r="BE32" s="16"/>
      <c r="BF32" s="16"/>
      <c r="BG32" s="16"/>
      <c r="BH32" s="16"/>
      <c r="BI32" s="16"/>
      <c r="BJ32" s="16"/>
      <c r="BK32" s="17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6" customFormat="1" ht="11.25">
      <c r="A33" s="15" t="s">
        <v>44</v>
      </c>
      <c r="B33" s="16"/>
      <c r="C33" s="16"/>
      <c r="D33" s="16"/>
      <c r="E33" s="16"/>
      <c r="F33" s="16"/>
      <c r="G33" s="17"/>
      <c r="H33" s="9"/>
      <c r="I33" s="18" t="s">
        <v>45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15" t="s">
        <v>7</v>
      </c>
      <c r="BC33" s="16"/>
      <c r="BD33" s="16"/>
      <c r="BE33" s="16"/>
      <c r="BF33" s="16"/>
      <c r="BG33" s="16"/>
      <c r="BH33" s="16"/>
      <c r="BI33" s="16"/>
      <c r="BJ33" s="16"/>
      <c r="BK33" s="17"/>
      <c r="BL33" s="20">
        <f>'[2]TDSheet'!$M$58/1000+'[2]TDSheet'!$M$70/1000</f>
        <v>192.73436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6" customFormat="1" ht="11.25">
      <c r="A34" s="15" t="s">
        <v>46</v>
      </c>
      <c r="B34" s="16"/>
      <c r="C34" s="16"/>
      <c r="D34" s="16"/>
      <c r="E34" s="16"/>
      <c r="F34" s="16"/>
      <c r="G34" s="17"/>
      <c r="H34" s="9"/>
      <c r="I34" s="18" t="s">
        <v>47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15" t="s">
        <v>7</v>
      </c>
      <c r="BC34" s="16"/>
      <c r="BD34" s="16"/>
      <c r="BE34" s="16"/>
      <c r="BF34" s="16"/>
      <c r="BG34" s="16"/>
      <c r="BH34" s="16"/>
      <c r="BI34" s="16"/>
      <c r="BJ34" s="16"/>
      <c r="BK34" s="17"/>
      <c r="BL34" s="20">
        <v>0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6" customFormat="1" ht="11.25">
      <c r="A35" s="15" t="s">
        <v>48</v>
      </c>
      <c r="B35" s="16"/>
      <c r="C35" s="16"/>
      <c r="D35" s="16"/>
      <c r="E35" s="16"/>
      <c r="F35" s="16"/>
      <c r="G35" s="17"/>
      <c r="H35" s="9"/>
      <c r="I35" s="18" t="s">
        <v>118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 t="s">
        <v>7</v>
      </c>
      <c r="BC35" s="16"/>
      <c r="BD35" s="16"/>
      <c r="BE35" s="16"/>
      <c r="BF35" s="16"/>
      <c r="BG35" s="16"/>
      <c r="BH35" s="16"/>
      <c r="BI35" s="16"/>
      <c r="BJ35" s="16"/>
      <c r="BK35" s="17"/>
      <c r="BL35" s="20">
        <v>0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11" customFormat="1" ht="10.5">
      <c r="A36" s="23" t="s">
        <v>49</v>
      </c>
      <c r="B36" s="24"/>
      <c r="C36" s="24"/>
      <c r="D36" s="24"/>
      <c r="E36" s="24"/>
      <c r="F36" s="24"/>
      <c r="G36" s="25"/>
      <c r="H36" s="10"/>
      <c r="I36" s="26" t="s">
        <v>50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3" t="s">
        <v>7</v>
      </c>
      <c r="BC36" s="24"/>
      <c r="BD36" s="24"/>
      <c r="BE36" s="24"/>
      <c r="BF36" s="24"/>
      <c r="BG36" s="24"/>
      <c r="BH36" s="24"/>
      <c r="BI36" s="24"/>
      <c r="BJ36" s="24"/>
      <c r="BK36" s="25"/>
      <c r="BL36" s="28">
        <f>BL37+BL38</f>
        <v>0.0010500000000000002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6" customFormat="1" ht="11.25" customHeight="1">
      <c r="A37" s="15" t="s">
        <v>51</v>
      </c>
      <c r="B37" s="16"/>
      <c r="C37" s="16"/>
      <c r="D37" s="16"/>
      <c r="E37" s="16"/>
      <c r="F37" s="16"/>
      <c r="G37" s="17"/>
      <c r="H37" s="9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15" t="s">
        <v>7</v>
      </c>
      <c r="BC37" s="16"/>
      <c r="BD37" s="16"/>
      <c r="BE37" s="16"/>
      <c r="BF37" s="16"/>
      <c r="BG37" s="16"/>
      <c r="BH37" s="16"/>
      <c r="BI37" s="16"/>
      <c r="BJ37" s="16"/>
      <c r="BK37" s="17"/>
      <c r="BL37" s="20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6" customFormat="1" ht="11.25">
      <c r="A38" s="15" t="s">
        <v>53</v>
      </c>
      <c r="B38" s="16"/>
      <c r="C38" s="16"/>
      <c r="D38" s="16"/>
      <c r="E38" s="16"/>
      <c r="F38" s="16"/>
      <c r="G38" s="17"/>
      <c r="H38" s="9"/>
      <c r="I38" s="18" t="s">
        <v>54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5" t="s">
        <v>7</v>
      </c>
      <c r="BC38" s="16"/>
      <c r="BD38" s="16"/>
      <c r="BE38" s="16"/>
      <c r="BF38" s="16"/>
      <c r="BG38" s="16"/>
      <c r="BH38" s="16"/>
      <c r="BI38" s="16"/>
      <c r="BJ38" s="16"/>
      <c r="BK38" s="17"/>
      <c r="BL38" s="20">
        <f>'[1]TDSheet'!$M$15/1000</f>
        <v>0.0010500000000000002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11" customFormat="1" ht="10.5">
      <c r="A39" s="23" t="s">
        <v>55</v>
      </c>
      <c r="B39" s="24"/>
      <c r="C39" s="24"/>
      <c r="D39" s="24"/>
      <c r="E39" s="24"/>
      <c r="F39" s="24"/>
      <c r="G39" s="25"/>
      <c r="H39" s="10"/>
      <c r="I39" s="26" t="s">
        <v>56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/>
      <c r="BB39" s="23" t="s">
        <v>7</v>
      </c>
      <c r="BC39" s="24"/>
      <c r="BD39" s="24"/>
      <c r="BE39" s="24"/>
      <c r="BF39" s="24"/>
      <c r="BG39" s="24"/>
      <c r="BH39" s="24"/>
      <c r="BI39" s="24"/>
      <c r="BJ39" s="24"/>
      <c r="BK39" s="25"/>
      <c r="BL39" s="28">
        <f>BL40+BL41+BL42</f>
        <v>9.04944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6" customFormat="1" ht="11.25">
      <c r="A40" s="15" t="s">
        <v>57</v>
      </c>
      <c r="B40" s="16"/>
      <c r="C40" s="16"/>
      <c r="D40" s="16"/>
      <c r="E40" s="16"/>
      <c r="F40" s="16"/>
      <c r="G40" s="17"/>
      <c r="H40" s="9"/>
      <c r="I40" s="18" t="s">
        <v>58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15" t="s">
        <v>7</v>
      </c>
      <c r="BC40" s="16"/>
      <c r="BD40" s="16"/>
      <c r="BE40" s="16"/>
      <c r="BF40" s="16"/>
      <c r="BG40" s="16"/>
      <c r="BH40" s="16"/>
      <c r="BI40" s="16"/>
      <c r="BJ40" s="16"/>
      <c r="BK40" s="17"/>
      <c r="BL40" s="20">
        <v>0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6" customFormat="1" ht="11.25">
      <c r="A41" s="15" t="s">
        <v>59</v>
      </c>
      <c r="B41" s="16"/>
      <c r="C41" s="16"/>
      <c r="D41" s="16"/>
      <c r="E41" s="16"/>
      <c r="F41" s="16"/>
      <c r="G41" s="17"/>
      <c r="H41" s="9"/>
      <c r="I41" s="18" t="s">
        <v>60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15" t="s">
        <v>7</v>
      </c>
      <c r="BC41" s="16"/>
      <c r="BD41" s="16"/>
      <c r="BE41" s="16"/>
      <c r="BF41" s="16"/>
      <c r="BG41" s="16"/>
      <c r="BH41" s="16"/>
      <c r="BI41" s="16"/>
      <c r="BJ41" s="16"/>
      <c r="BK41" s="17"/>
      <c r="BL41" s="20">
        <f>'[2]TDSheet'!$M$63/1000</f>
        <v>9.04944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6" customFormat="1" ht="11.25" customHeight="1">
      <c r="A42" s="15" t="s">
        <v>61</v>
      </c>
      <c r="B42" s="16"/>
      <c r="C42" s="16"/>
      <c r="D42" s="16"/>
      <c r="E42" s="16"/>
      <c r="F42" s="16"/>
      <c r="G42" s="17"/>
      <c r="H42" s="9"/>
      <c r="I42" s="18" t="s">
        <v>62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15" t="s">
        <v>7</v>
      </c>
      <c r="BC42" s="16"/>
      <c r="BD42" s="16"/>
      <c r="BE42" s="16"/>
      <c r="BF42" s="16"/>
      <c r="BG42" s="16"/>
      <c r="BH42" s="16"/>
      <c r="BI42" s="16"/>
      <c r="BJ42" s="16"/>
      <c r="BK42" s="17"/>
      <c r="BL42" s="20">
        <v>0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11" customFormat="1" ht="10.5">
      <c r="A43" s="23" t="s">
        <v>78</v>
      </c>
      <c r="B43" s="24"/>
      <c r="C43" s="24"/>
      <c r="D43" s="24"/>
      <c r="E43" s="24"/>
      <c r="F43" s="24"/>
      <c r="G43" s="25"/>
      <c r="H43" s="10"/>
      <c r="I43" s="26" t="s">
        <v>64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/>
      <c r="BB43" s="23" t="s">
        <v>7</v>
      </c>
      <c r="BC43" s="24"/>
      <c r="BD43" s="24"/>
      <c r="BE43" s="24"/>
      <c r="BF43" s="24"/>
      <c r="BG43" s="24"/>
      <c r="BH43" s="24"/>
      <c r="BI43" s="24"/>
      <c r="BJ43" s="24"/>
      <c r="BK43" s="25"/>
      <c r="BL43" s="28">
        <v>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1" customFormat="1" ht="10.5">
      <c r="A44" s="23" t="s">
        <v>79</v>
      </c>
      <c r="B44" s="24"/>
      <c r="C44" s="24"/>
      <c r="D44" s="24"/>
      <c r="E44" s="24"/>
      <c r="F44" s="24"/>
      <c r="G44" s="25"/>
      <c r="H44" s="10"/>
      <c r="I44" s="26" t="s">
        <v>72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3" t="s">
        <v>7</v>
      </c>
      <c r="BC44" s="24"/>
      <c r="BD44" s="24"/>
      <c r="BE44" s="24"/>
      <c r="BF44" s="24"/>
      <c r="BG44" s="24"/>
      <c r="BH44" s="24"/>
      <c r="BI44" s="24"/>
      <c r="BJ44" s="24"/>
      <c r="BK44" s="25"/>
      <c r="BL44" s="28">
        <f>BL45+BL46+BL47+BL48</f>
        <v>132.91678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15" t="s">
        <v>80</v>
      </c>
      <c r="B45" s="16"/>
      <c r="C45" s="16"/>
      <c r="D45" s="16"/>
      <c r="E45" s="16"/>
      <c r="F45" s="16"/>
      <c r="G45" s="17"/>
      <c r="H45" s="9"/>
      <c r="I45" s="18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5" t="s">
        <v>7</v>
      </c>
      <c r="BC45" s="16"/>
      <c r="BD45" s="16"/>
      <c r="BE45" s="16"/>
      <c r="BF45" s="16"/>
      <c r="BG45" s="16"/>
      <c r="BH45" s="16"/>
      <c r="BI45" s="16"/>
      <c r="BJ45" s="16"/>
      <c r="BK45" s="17"/>
      <c r="BL45" s="20">
        <f>'[2]TDSheet'!$M$39/1000</f>
        <v>132.91678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6" customFormat="1" ht="11.25" customHeight="1">
      <c r="A46" s="15" t="s">
        <v>81</v>
      </c>
      <c r="B46" s="16"/>
      <c r="C46" s="16"/>
      <c r="D46" s="16"/>
      <c r="E46" s="16"/>
      <c r="F46" s="16"/>
      <c r="G46" s="17"/>
      <c r="H46" s="9"/>
      <c r="I46" s="18" t="s">
        <v>74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5" t="s">
        <v>7</v>
      </c>
      <c r="BC46" s="16"/>
      <c r="BD46" s="16"/>
      <c r="BE46" s="16"/>
      <c r="BF46" s="16"/>
      <c r="BG46" s="16"/>
      <c r="BH46" s="16"/>
      <c r="BI46" s="16"/>
      <c r="BJ46" s="16"/>
      <c r="BK46" s="17"/>
      <c r="BL46" s="20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6" customFormat="1" ht="11.25" customHeight="1">
      <c r="A47" s="15" t="s">
        <v>82</v>
      </c>
      <c r="B47" s="16"/>
      <c r="C47" s="16"/>
      <c r="D47" s="16"/>
      <c r="E47" s="16"/>
      <c r="F47" s="16"/>
      <c r="G47" s="17"/>
      <c r="H47" s="9"/>
      <c r="I47" s="18" t="s">
        <v>75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5" t="s">
        <v>7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20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6" customFormat="1" ht="11.25" customHeight="1">
      <c r="A48" s="15" t="s">
        <v>83</v>
      </c>
      <c r="B48" s="16"/>
      <c r="C48" s="16"/>
      <c r="D48" s="16"/>
      <c r="E48" s="16"/>
      <c r="F48" s="16"/>
      <c r="G48" s="17"/>
      <c r="H48" s="9"/>
      <c r="I48" s="18" t="s">
        <v>76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  <c r="BB48" s="15" t="s">
        <v>7</v>
      </c>
      <c r="BC48" s="16"/>
      <c r="BD48" s="16"/>
      <c r="BE48" s="16"/>
      <c r="BF48" s="16"/>
      <c r="BG48" s="16"/>
      <c r="BH48" s="16"/>
      <c r="BI48" s="16"/>
      <c r="BJ48" s="16"/>
      <c r="BK48" s="17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11" customFormat="1" ht="11.25" customHeight="1">
      <c r="A49" s="23" t="s">
        <v>84</v>
      </c>
      <c r="B49" s="24"/>
      <c r="C49" s="24"/>
      <c r="D49" s="24"/>
      <c r="E49" s="24"/>
      <c r="F49" s="24"/>
      <c r="G49" s="25"/>
      <c r="H49" s="10"/>
      <c r="I49" s="26" t="s">
        <v>65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/>
      <c r="BB49" s="23" t="s">
        <v>7</v>
      </c>
      <c r="BC49" s="24"/>
      <c r="BD49" s="24"/>
      <c r="BE49" s="24"/>
      <c r="BF49" s="24"/>
      <c r="BG49" s="24"/>
      <c r="BH49" s="24"/>
      <c r="BI49" s="24"/>
      <c r="BJ49" s="24"/>
      <c r="BK49" s="25"/>
      <c r="BL49" s="28">
        <f>BL50+BL51+BL52+BL53</f>
        <v>0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6" customFormat="1" ht="11.25" customHeight="1">
      <c r="A50" s="15" t="s">
        <v>85</v>
      </c>
      <c r="B50" s="16"/>
      <c r="C50" s="16"/>
      <c r="D50" s="16"/>
      <c r="E50" s="16"/>
      <c r="F50" s="16"/>
      <c r="G50" s="17"/>
      <c r="H50" s="9"/>
      <c r="I50" s="18" t="s">
        <v>67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  <c r="BB50" s="15" t="s">
        <v>7</v>
      </c>
      <c r="BC50" s="16"/>
      <c r="BD50" s="16"/>
      <c r="BE50" s="16"/>
      <c r="BF50" s="16"/>
      <c r="BG50" s="16"/>
      <c r="BH50" s="16"/>
      <c r="BI50" s="16"/>
      <c r="BJ50" s="16"/>
      <c r="BK50" s="17"/>
      <c r="BL50" s="20">
        <v>0</v>
      </c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6" customFormat="1" ht="11.25" customHeight="1">
      <c r="A51" s="15" t="s">
        <v>86</v>
      </c>
      <c r="B51" s="16"/>
      <c r="C51" s="16"/>
      <c r="D51" s="16"/>
      <c r="E51" s="16"/>
      <c r="F51" s="16"/>
      <c r="G51" s="17"/>
      <c r="H51" s="9"/>
      <c r="I51" s="18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  <c r="BB51" s="15" t="s">
        <v>7</v>
      </c>
      <c r="BC51" s="16"/>
      <c r="BD51" s="16"/>
      <c r="BE51" s="16"/>
      <c r="BF51" s="16"/>
      <c r="BG51" s="16"/>
      <c r="BH51" s="16"/>
      <c r="BI51" s="16"/>
      <c r="BJ51" s="16"/>
      <c r="BK51" s="17"/>
      <c r="BL51" s="20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6" customFormat="1" ht="11.25" customHeight="1">
      <c r="A52" s="15" t="s">
        <v>87</v>
      </c>
      <c r="B52" s="16"/>
      <c r="C52" s="16"/>
      <c r="D52" s="16"/>
      <c r="E52" s="16"/>
      <c r="F52" s="16"/>
      <c r="G52" s="17"/>
      <c r="H52" s="9"/>
      <c r="I52" s="18" t="s">
        <v>66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5" t="s">
        <v>7</v>
      </c>
      <c r="BC52" s="16"/>
      <c r="BD52" s="16"/>
      <c r="BE52" s="16"/>
      <c r="BF52" s="16"/>
      <c r="BG52" s="16"/>
      <c r="BH52" s="16"/>
      <c r="BI52" s="16"/>
      <c r="BJ52" s="16"/>
      <c r="BK52" s="17"/>
      <c r="BL52" s="20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6" customFormat="1" ht="11.25" customHeight="1">
      <c r="A53" s="15" t="s">
        <v>88</v>
      </c>
      <c r="B53" s="16"/>
      <c r="C53" s="16"/>
      <c r="D53" s="16"/>
      <c r="E53" s="16"/>
      <c r="F53" s="16"/>
      <c r="G53" s="17"/>
      <c r="H53" s="9"/>
      <c r="I53" s="18" t="s">
        <v>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  <c r="BB53" s="15" t="s">
        <v>7</v>
      </c>
      <c r="BC53" s="16"/>
      <c r="BD53" s="16"/>
      <c r="BE53" s="16"/>
      <c r="BF53" s="16"/>
      <c r="BG53" s="16"/>
      <c r="BH53" s="16"/>
      <c r="BI53" s="16"/>
      <c r="BJ53" s="16"/>
      <c r="BK53" s="17"/>
      <c r="BL53" s="20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6" customFormat="1" ht="11.25" customHeight="1">
      <c r="A54" s="23">
        <v>2</v>
      </c>
      <c r="B54" s="24"/>
      <c r="C54" s="24"/>
      <c r="D54" s="24"/>
      <c r="E54" s="24"/>
      <c r="F54" s="24"/>
      <c r="G54" s="25"/>
      <c r="H54" s="9"/>
      <c r="I54" s="26" t="s">
        <v>68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/>
      <c r="BB54" s="15" t="s">
        <v>7</v>
      </c>
      <c r="BC54" s="16"/>
      <c r="BD54" s="16"/>
      <c r="BE54" s="16"/>
      <c r="BF54" s="16"/>
      <c r="BG54" s="16"/>
      <c r="BH54" s="16"/>
      <c r="BI54" s="16"/>
      <c r="BJ54" s="16"/>
      <c r="BK54" s="17"/>
      <c r="BL54" s="20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6" customFormat="1" ht="11.25" customHeight="1">
      <c r="A55" s="23">
        <v>3</v>
      </c>
      <c r="B55" s="24"/>
      <c r="C55" s="24"/>
      <c r="D55" s="24"/>
      <c r="E55" s="24"/>
      <c r="F55" s="24"/>
      <c r="G55" s="25"/>
      <c r="H55" s="9"/>
      <c r="I55" s="26" t="s">
        <v>69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15" t="s">
        <v>7</v>
      </c>
      <c r="BC55" s="16"/>
      <c r="BD55" s="16"/>
      <c r="BE55" s="16"/>
      <c r="BF55" s="16"/>
      <c r="BG55" s="16"/>
      <c r="BH55" s="16"/>
      <c r="BI55" s="16"/>
      <c r="BJ55" s="16"/>
      <c r="BK55" s="17"/>
      <c r="BL55" s="20">
        <f>BL56+BL57+BL58+BL59</f>
        <v>0</v>
      </c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6" customFormat="1" ht="11.25" customHeight="1">
      <c r="A56" s="15" t="s">
        <v>89</v>
      </c>
      <c r="B56" s="16"/>
      <c r="C56" s="16"/>
      <c r="D56" s="16"/>
      <c r="E56" s="16"/>
      <c r="F56" s="16"/>
      <c r="G56" s="17"/>
      <c r="H56" s="9"/>
      <c r="I56" s="18" t="s">
        <v>70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5" t="s">
        <v>7</v>
      </c>
      <c r="BC56" s="16"/>
      <c r="BD56" s="16"/>
      <c r="BE56" s="16"/>
      <c r="BF56" s="16"/>
      <c r="BG56" s="16"/>
      <c r="BH56" s="16"/>
      <c r="BI56" s="16"/>
      <c r="BJ56" s="16"/>
      <c r="BK56" s="17"/>
      <c r="BL56" s="20">
        <v>0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6" customFormat="1" ht="11.25" customHeight="1">
      <c r="A57" s="15" t="s">
        <v>90</v>
      </c>
      <c r="B57" s="16"/>
      <c r="C57" s="16"/>
      <c r="D57" s="16"/>
      <c r="E57" s="16"/>
      <c r="F57" s="16"/>
      <c r="G57" s="17"/>
      <c r="H57" s="9"/>
      <c r="I57" s="18" t="s">
        <v>91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5" t="s">
        <v>7</v>
      </c>
      <c r="BC57" s="16"/>
      <c r="BD57" s="16"/>
      <c r="BE57" s="16"/>
      <c r="BF57" s="16"/>
      <c r="BG57" s="16"/>
      <c r="BH57" s="16"/>
      <c r="BI57" s="16"/>
      <c r="BJ57" s="16"/>
      <c r="BK57" s="17"/>
      <c r="BL57" s="20">
        <v>0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6" customFormat="1" ht="11.25" customHeight="1">
      <c r="A58" s="15" t="s">
        <v>92</v>
      </c>
      <c r="B58" s="16"/>
      <c r="C58" s="16"/>
      <c r="D58" s="16"/>
      <c r="E58" s="16"/>
      <c r="F58" s="16"/>
      <c r="G58" s="17"/>
      <c r="H58" s="9"/>
      <c r="I58" s="18" t="s">
        <v>71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  <c r="BB58" s="15" t="s">
        <v>7</v>
      </c>
      <c r="BC58" s="16"/>
      <c r="BD58" s="16"/>
      <c r="BE58" s="16"/>
      <c r="BF58" s="16"/>
      <c r="BG58" s="16"/>
      <c r="BH58" s="16"/>
      <c r="BI58" s="16"/>
      <c r="BJ58" s="16"/>
      <c r="BK58" s="17"/>
      <c r="BL58" s="20">
        <v>0</v>
      </c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6" customFormat="1" ht="11.25" customHeight="1">
      <c r="A59" s="15" t="s">
        <v>93</v>
      </c>
      <c r="B59" s="16"/>
      <c r="C59" s="16"/>
      <c r="D59" s="16"/>
      <c r="E59" s="16"/>
      <c r="F59" s="16"/>
      <c r="G59" s="17"/>
      <c r="H59" s="9"/>
      <c r="I59" s="18" t="s">
        <v>94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  <c r="BB59" s="15" t="s">
        <v>7</v>
      </c>
      <c r="BC59" s="16"/>
      <c r="BD59" s="16"/>
      <c r="BE59" s="16"/>
      <c r="BF59" s="16"/>
      <c r="BG59" s="16"/>
      <c r="BH59" s="16"/>
      <c r="BI59" s="16"/>
      <c r="BJ59" s="16"/>
      <c r="BK59" s="17"/>
      <c r="BL59" s="20">
        <v>0</v>
      </c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6" customFormat="1" ht="11.25" customHeight="1">
      <c r="A60" s="23">
        <v>4</v>
      </c>
      <c r="B60" s="24"/>
      <c r="C60" s="24"/>
      <c r="D60" s="24"/>
      <c r="E60" s="24"/>
      <c r="F60" s="24"/>
      <c r="G60" s="25"/>
      <c r="H60" s="9"/>
      <c r="I60" s="26" t="s">
        <v>95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/>
      <c r="BB60" s="15" t="s">
        <v>7</v>
      </c>
      <c r="BC60" s="16"/>
      <c r="BD60" s="16"/>
      <c r="BE60" s="16"/>
      <c r="BF60" s="16"/>
      <c r="BG60" s="16"/>
      <c r="BH60" s="16"/>
      <c r="BI60" s="16"/>
      <c r="BJ60" s="16"/>
      <c r="BK60" s="17"/>
      <c r="BL60" s="20">
        <v>0</v>
      </c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6" customFormat="1" ht="11.25" customHeight="1">
      <c r="A61" s="15" t="s">
        <v>96</v>
      </c>
      <c r="B61" s="16"/>
      <c r="C61" s="16"/>
      <c r="D61" s="16"/>
      <c r="E61" s="16"/>
      <c r="F61" s="16"/>
      <c r="G61" s="17"/>
      <c r="H61" s="9"/>
      <c r="I61" s="18" t="s">
        <v>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  <c r="BB61" s="15" t="s">
        <v>7</v>
      </c>
      <c r="BC61" s="16"/>
      <c r="BD61" s="16"/>
      <c r="BE61" s="16"/>
      <c r="BF61" s="16"/>
      <c r="BG61" s="16"/>
      <c r="BH61" s="16"/>
      <c r="BI61" s="16"/>
      <c r="BJ61" s="16"/>
      <c r="BK61" s="17"/>
      <c r="BL61" s="20">
        <v>0</v>
      </c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6" customFormat="1" ht="22.5" customHeight="1">
      <c r="A62" s="15" t="s">
        <v>98</v>
      </c>
      <c r="B62" s="16"/>
      <c r="C62" s="16"/>
      <c r="D62" s="16"/>
      <c r="E62" s="16"/>
      <c r="F62" s="16"/>
      <c r="G62" s="17"/>
      <c r="H62" s="9"/>
      <c r="I62" s="18" t="s">
        <v>99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  <c r="BB62" s="15" t="s">
        <v>7</v>
      </c>
      <c r="BC62" s="16"/>
      <c r="BD62" s="16"/>
      <c r="BE62" s="16"/>
      <c r="BF62" s="16"/>
      <c r="BG62" s="16"/>
      <c r="BH62" s="16"/>
      <c r="BI62" s="16"/>
      <c r="BJ62" s="16"/>
      <c r="BK62" s="17"/>
      <c r="BL62" s="20">
        <v>0</v>
      </c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6" customFormat="1" ht="11.25">
      <c r="A63" s="15" t="s">
        <v>100</v>
      </c>
      <c r="B63" s="16"/>
      <c r="C63" s="16"/>
      <c r="D63" s="16"/>
      <c r="E63" s="16"/>
      <c r="F63" s="16"/>
      <c r="G63" s="17"/>
      <c r="H63" s="9"/>
      <c r="I63" s="18" t="s">
        <v>101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  <c r="BB63" s="15" t="s">
        <v>7</v>
      </c>
      <c r="BC63" s="16"/>
      <c r="BD63" s="16"/>
      <c r="BE63" s="16"/>
      <c r="BF63" s="16"/>
      <c r="BG63" s="16"/>
      <c r="BH63" s="16"/>
      <c r="BI63" s="16"/>
      <c r="BJ63" s="16"/>
      <c r="BK63" s="17"/>
      <c r="BL63" s="20">
        <v>0</v>
      </c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6" customFormat="1" ht="11.25">
      <c r="A64" s="23">
        <v>5</v>
      </c>
      <c r="B64" s="24"/>
      <c r="C64" s="24"/>
      <c r="D64" s="24"/>
      <c r="E64" s="24"/>
      <c r="F64" s="24"/>
      <c r="G64" s="25"/>
      <c r="H64" s="10"/>
      <c r="I64" s="26" t="s">
        <v>102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/>
      <c r="BB64" s="15" t="s">
        <v>7</v>
      </c>
      <c r="BC64" s="16"/>
      <c r="BD64" s="16"/>
      <c r="BE64" s="16"/>
      <c r="BF64" s="16"/>
      <c r="BG64" s="16"/>
      <c r="BH64" s="16"/>
      <c r="BI64" s="16"/>
      <c r="BJ64" s="16"/>
      <c r="BK64" s="17"/>
      <c r="BL64" s="20">
        <v>0</v>
      </c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6" customFormat="1" ht="11.25">
      <c r="A65" s="23">
        <v>6</v>
      </c>
      <c r="B65" s="24"/>
      <c r="C65" s="24"/>
      <c r="D65" s="24"/>
      <c r="E65" s="24"/>
      <c r="F65" s="24"/>
      <c r="G65" s="25"/>
      <c r="H65" s="10"/>
      <c r="I65" s="26" t="s">
        <v>103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/>
      <c r="BB65" s="15" t="s">
        <v>7</v>
      </c>
      <c r="BC65" s="16"/>
      <c r="BD65" s="16"/>
      <c r="BE65" s="16"/>
      <c r="BF65" s="16"/>
      <c r="BG65" s="16"/>
      <c r="BH65" s="16"/>
      <c r="BI65" s="16"/>
      <c r="BJ65" s="16"/>
      <c r="BK65" s="17"/>
      <c r="BL65" s="28">
        <f>'[3]ИвПГУгаз'!$AJ$7/1000</f>
        <v>1128.4441196799999</v>
      </c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5" s="6" customFormat="1" ht="11.25">
      <c r="A66" s="23" t="s">
        <v>104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22.5" customHeight="1">
      <c r="A67" s="23">
        <v>1</v>
      </c>
      <c r="B67" s="24"/>
      <c r="C67" s="24"/>
      <c r="D67" s="24"/>
      <c r="E67" s="24"/>
      <c r="F67" s="24"/>
      <c r="G67" s="25"/>
      <c r="H67" s="10"/>
      <c r="I67" s="18" t="s">
        <v>105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5" t="s">
        <v>111</v>
      </c>
      <c r="BC67" s="16"/>
      <c r="BD67" s="16"/>
      <c r="BE67" s="16"/>
      <c r="BF67" s="16"/>
      <c r="BG67" s="16"/>
      <c r="BH67" s="16"/>
      <c r="BI67" s="16"/>
      <c r="BJ67" s="16"/>
      <c r="BK67" s="17"/>
      <c r="BL67" s="20">
        <v>0</v>
      </c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6" customFormat="1" ht="11.25">
      <c r="A68" s="23">
        <v>2</v>
      </c>
      <c r="B68" s="24"/>
      <c r="C68" s="24"/>
      <c r="D68" s="24"/>
      <c r="E68" s="24"/>
      <c r="F68" s="24"/>
      <c r="G68" s="25"/>
      <c r="H68" s="10"/>
      <c r="I68" s="18" t="s">
        <v>106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5" t="s">
        <v>112</v>
      </c>
      <c r="BC68" s="16"/>
      <c r="BD68" s="16"/>
      <c r="BE68" s="16"/>
      <c r="BF68" s="16"/>
      <c r="BG68" s="16"/>
      <c r="BH68" s="16"/>
      <c r="BI68" s="16"/>
      <c r="BJ68" s="16"/>
      <c r="BK68" s="17"/>
      <c r="BL68" s="34">
        <v>30.55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6" customFormat="1" ht="11.25">
      <c r="A69" s="23">
        <v>3</v>
      </c>
      <c r="B69" s="24"/>
      <c r="C69" s="24"/>
      <c r="D69" s="24"/>
      <c r="E69" s="24"/>
      <c r="F69" s="24"/>
      <c r="G69" s="25"/>
      <c r="H69" s="10"/>
      <c r="I69" s="18" t="s">
        <v>107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5" t="s">
        <v>113</v>
      </c>
      <c r="BC69" s="16"/>
      <c r="BD69" s="16"/>
      <c r="BE69" s="16"/>
      <c r="BF69" s="16"/>
      <c r="BG69" s="16"/>
      <c r="BH69" s="16"/>
      <c r="BI69" s="16"/>
      <c r="BJ69" s="16"/>
      <c r="BK69" s="17"/>
      <c r="BL69" s="43">
        <f>(192389.811+3.708208)/((160.5+35.5)*8760)*100</f>
        <v>11.205474746528747</v>
      </c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5"/>
    </row>
    <row r="70" spans="1:105" s="6" customFormat="1" ht="11.25">
      <c r="A70" s="23">
        <v>4</v>
      </c>
      <c r="B70" s="24"/>
      <c r="C70" s="24"/>
      <c r="D70" s="24"/>
      <c r="E70" s="24"/>
      <c r="F70" s="24"/>
      <c r="G70" s="25"/>
      <c r="H70" s="10"/>
      <c r="I70" s="18" t="s">
        <v>108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  <c r="BB70" s="15" t="s">
        <v>111</v>
      </c>
      <c r="BC70" s="16"/>
      <c r="BD70" s="16"/>
      <c r="BE70" s="16"/>
      <c r="BF70" s="16"/>
      <c r="BG70" s="16"/>
      <c r="BH70" s="16"/>
      <c r="BI70" s="16"/>
      <c r="BJ70" s="16"/>
      <c r="BK70" s="17"/>
      <c r="BL70" s="34">
        <v>0</v>
      </c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6"/>
    </row>
    <row r="71" spans="1:105" s="6" customFormat="1" ht="11.25">
      <c r="A71" s="23">
        <v>5</v>
      </c>
      <c r="B71" s="24"/>
      <c r="C71" s="24"/>
      <c r="D71" s="24"/>
      <c r="E71" s="24"/>
      <c r="F71" s="24"/>
      <c r="G71" s="25"/>
      <c r="H71" s="10"/>
      <c r="I71" s="18" t="s">
        <v>109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  <c r="BB71" s="15" t="s">
        <v>114</v>
      </c>
      <c r="BC71" s="16"/>
      <c r="BD71" s="16"/>
      <c r="BE71" s="16"/>
      <c r="BF71" s="16"/>
      <c r="BG71" s="16"/>
      <c r="BH71" s="16"/>
      <c r="BI71" s="16"/>
      <c r="BJ71" s="16"/>
      <c r="BK71" s="17"/>
      <c r="BL71" s="34">
        <v>0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  <row r="72" spans="1:105" s="6" customFormat="1" ht="11.25">
      <c r="A72" s="23">
        <v>6</v>
      </c>
      <c r="B72" s="24"/>
      <c r="C72" s="24"/>
      <c r="D72" s="24"/>
      <c r="E72" s="24"/>
      <c r="F72" s="24"/>
      <c r="G72" s="25"/>
      <c r="H72" s="10"/>
      <c r="I72" s="18" t="s">
        <v>110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  <c r="BB72" s="15" t="s">
        <v>111</v>
      </c>
      <c r="BC72" s="16"/>
      <c r="BD72" s="16"/>
      <c r="BE72" s="16"/>
      <c r="BF72" s="16"/>
      <c r="BG72" s="16"/>
      <c r="BH72" s="16"/>
      <c r="BI72" s="16"/>
      <c r="BJ72" s="16"/>
      <c r="BK72" s="17"/>
      <c r="BL72" s="34">
        <v>2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</sheetData>
  <sheetProtection/>
  <mergeCells count="249">
    <mergeCell ref="CD2:DA2"/>
    <mergeCell ref="A6:DA6"/>
    <mergeCell ref="N9:Y9"/>
    <mergeCell ref="Z9:AC9"/>
    <mergeCell ref="Y8:CB8"/>
    <mergeCell ref="AD9:CR9"/>
    <mergeCell ref="A7:DA7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I70:BA70"/>
    <mergeCell ref="BB70:BK70"/>
    <mergeCell ref="BL70:DA70"/>
    <mergeCell ref="A69:G69"/>
    <mergeCell ref="I69:BA69"/>
    <mergeCell ref="BB69:BK69"/>
    <mergeCell ref="BL69:DA69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BB13:BK13"/>
    <mergeCell ref="BL13:DA13"/>
    <mergeCell ref="I14:BA14"/>
    <mergeCell ref="A14:G14"/>
    <mergeCell ref="BB14:BK14"/>
    <mergeCell ref="BL14:DA1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A45:G45"/>
    <mergeCell ref="I45:BA45"/>
    <mergeCell ref="BB45:BK45"/>
    <mergeCell ref="BL45:DA45"/>
    <mergeCell ref="A44:G44"/>
    <mergeCell ref="I44:BA44"/>
    <mergeCell ref="BB44:BK44"/>
    <mergeCell ref="BL44:DA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2"/>
  <sheetViews>
    <sheetView tabSelected="1" zoomScale="145" zoomScaleNormal="145" zoomScalePageLayoutView="0" workbookViewId="0" topLeftCell="A55">
      <selection activeCell="BL69" sqref="BL69:DA69"/>
    </sheetView>
  </sheetViews>
  <sheetFormatPr defaultColWidth="0.875" defaultRowHeight="12.75"/>
  <cols>
    <col min="1" max="28" width="0.875" style="1" customWidth="1"/>
    <col min="29" max="29" width="3.375" style="1" customWidth="1"/>
    <col min="30" max="16384" width="0.875" style="1" customWidth="1"/>
  </cols>
  <sheetData>
    <row r="1" ht="12.75">
      <c r="DA1" s="13" t="s">
        <v>120</v>
      </c>
    </row>
    <row r="2" spans="82:105" ht="27" customHeight="1">
      <c r="CD2" s="38" t="s">
        <v>119</v>
      </c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5" customHeight="1">
      <c r="A7" s="42" t="s">
        <v>121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25:104" s="6" customFormat="1" ht="11.25">
      <c r="Y8" s="40" t="s">
        <v>1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X8" s="7"/>
      <c r="CY8" s="8"/>
      <c r="CZ8" s="8"/>
    </row>
    <row r="9" spans="14:105" s="4" customFormat="1" ht="15" customHeight="1">
      <c r="N9" s="37" t="s">
        <v>123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9" t="s">
        <v>126</v>
      </c>
      <c r="AA9" s="39"/>
      <c r="AB9" s="39"/>
      <c r="AC9" s="39"/>
      <c r="AD9" s="41" t="s">
        <v>116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37" t="s">
        <v>117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="2" customFormat="1" ht="15"/>
    <row r="12" spans="1:10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 t="s">
        <v>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 t="s">
        <v>4</v>
      </c>
      <c r="BC12" s="31"/>
      <c r="BD12" s="31"/>
      <c r="BE12" s="31"/>
      <c r="BF12" s="31"/>
      <c r="BG12" s="31"/>
      <c r="BH12" s="31"/>
      <c r="BI12" s="31"/>
      <c r="BJ12" s="31"/>
      <c r="BK12" s="31"/>
      <c r="BL12" s="31" t="s">
        <v>124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14" customFormat="1" ht="11.25">
      <c r="A13" s="32">
        <v>1</v>
      </c>
      <c r="B13" s="32"/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>
        <v>3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2">
        <v>4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s="11" customFormat="1" ht="22.5" customHeight="1">
      <c r="A14" s="23">
        <v>1</v>
      </c>
      <c r="B14" s="24"/>
      <c r="C14" s="24"/>
      <c r="D14" s="24"/>
      <c r="E14" s="24"/>
      <c r="F14" s="24"/>
      <c r="G14" s="25"/>
      <c r="H14" s="10"/>
      <c r="I14" s="26" t="s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15" t="s">
        <v>7</v>
      </c>
      <c r="BC14" s="16"/>
      <c r="BD14" s="16"/>
      <c r="BE14" s="16"/>
      <c r="BF14" s="16"/>
      <c r="BG14" s="16"/>
      <c r="BH14" s="16"/>
      <c r="BI14" s="16"/>
      <c r="BJ14" s="16"/>
      <c r="BK14" s="17"/>
      <c r="BL14" s="28">
        <f>BL15+BL16+BL17+BL24+BL27</f>
        <v>903.7103244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23" t="s">
        <v>8</v>
      </c>
      <c r="B15" s="24"/>
      <c r="C15" s="24"/>
      <c r="D15" s="24"/>
      <c r="E15" s="24"/>
      <c r="F15" s="24"/>
      <c r="G15" s="25"/>
      <c r="H15" s="10"/>
      <c r="I15" s="26" t="s">
        <v>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15" t="s">
        <v>7</v>
      </c>
      <c r="BC15" s="16"/>
      <c r="BD15" s="16"/>
      <c r="BE15" s="16"/>
      <c r="BF15" s="16"/>
      <c r="BG15" s="16"/>
      <c r="BH15" s="16"/>
      <c r="BI15" s="16"/>
      <c r="BJ15" s="16"/>
      <c r="BK15" s="17"/>
      <c r="BL15" s="20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6" customFormat="1" ht="11.25">
      <c r="A16" s="23" t="s">
        <v>10</v>
      </c>
      <c r="B16" s="24"/>
      <c r="C16" s="24"/>
      <c r="D16" s="24"/>
      <c r="E16" s="24"/>
      <c r="F16" s="24"/>
      <c r="G16" s="25"/>
      <c r="H16" s="10"/>
      <c r="I16" s="26" t="s">
        <v>11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7"/>
      <c r="BL16" s="20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0.5">
      <c r="A17" s="23" t="s">
        <v>12</v>
      </c>
      <c r="B17" s="24"/>
      <c r="C17" s="24"/>
      <c r="D17" s="24"/>
      <c r="E17" s="24"/>
      <c r="F17" s="24"/>
      <c r="G17" s="25"/>
      <c r="H17" s="10"/>
      <c r="I17" s="26" t="s">
        <v>13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3" t="s">
        <v>7</v>
      </c>
      <c r="BC17" s="24"/>
      <c r="BD17" s="24"/>
      <c r="BE17" s="24"/>
      <c r="BF17" s="24"/>
      <c r="BG17" s="24"/>
      <c r="BH17" s="24"/>
      <c r="BI17" s="24"/>
      <c r="BJ17" s="24"/>
      <c r="BK17" s="25"/>
      <c r="BL17" s="28">
        <f>SUM(BL18:DA23)</f>
        <v>0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11.25">
      <c r="A18" s="15" t="s">
        <v>14</v>
      </c>
      <c r="B18" s="16"/>
      <c r="C18" s="16"/>
      <c r="D18" s="16"/>
      <c r="E18" s="16"/>
      <c r="F18" s="16"/>
      <c r="G18" s="17"/>
      <c r="H18" s="9"/>
      <c r="I18" s="18" t="s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7</v>
      </c>
      <c r="BC18" s="16"/>
      <c r="BD18" s="16"/>
      <c r="BE18" s="16"/>
      <c r="BF18" s="16"/>
      <c r="BG18" s="16"/>
      <c r="BH18" s="16"/>
      <c r="BI18" s="16"/>
      <c r="BJ18" s="16"/>
      <c r="BK18" s="17"/>
      <c r="BL18" s="20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6" customFormat="1" ht="11.25">
      <c r="A19" s="15" t="s">
        <v>16</v>
      </c>
      <c r="B19" s="16"/>
      <c r="C19" s="16"/>
      <c r="D19" s="16"/>
      <c r="E19" s="16"/>
      <c r="F19" s="16"/>
      <c r="G19" s="17"/>
      <c r="H19" s="9"/>
      <c r="I19" s="18" t="s">
        <v>17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15" t="s">
        <v>7</v>
      </c>
      <c r="BC19" s="16"/>
      <c r="BD19" s="16"/>
      <c r="BE19" s="16"/>
      <c r="BF19" s="16"/>
      <c r="BG19" s="16"/>
      <c r="BH19" s="16"/>
      <c r="BI19" s="16"/>
      <c r="BJ19" s="16"/>
      <c r="BK19" s="17"/>
      <c r="BL19" s="20">
        <v>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6" customFormat="1" ht="11.25">
      <c r="A20" s="15" t="s">
        <v>18</v>
      </c>
      <c r="B20" s="16"/>
      <c r="C20" s="16"/>
      <c r="D20" s="16"/>
      <c r="E20" s="16"/>
      <c r="F20" s="16"/>
      <c r="G20" s="17"/>
      <c r="H20" s="9"/>
      <c r="I20" s="18" t="s">
        <v>19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7</v>
      </c>
      <c r="BC20" s="16"/>
      <c r="BD20" s="16"/>
      <c r="BE20" s="16"/>
      <c r="BF20" s="16"/>
      <c r="BG20" s="16"/>
      <c r="BH20" s="16"/>
      <c r="BI20" s="16"/>
      <c r="BJ20" s="16"/>
      <c r="BK20" s="17"/>
      <c r="BL20" s="20">
        <f>'стр.1_2'!BL20*1.036*0.99/876.35*1027.4</f>
        <v>0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6" customFormat="1" ht="11.25">
      <c r="A21" s="15" t="s">
        <v>20</v>
      </c>
      <c r="B21" s="16"/>
      <c r="C21" s="16"/>
      <c r="D21" s="16"/>
      <c r="E21" s="16"/>
      <c r="F21" s="16"/>
      <c r="G21" s="17"/>
      <c r="H21" s="9"/>
      <c r="I21" s="18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7</v>
      </c>
      <c r="BC21" s="16"/>
      <c r="BD21" s="16"/>
      <c r="BE21" s="16"/>
      <c r="BF21" s="16"/>
      <c r="BG21" s="16"/>
      <c r="BH21" s="16"/>
      <c r="BI21" s="16"/>
      <c r="BJ21" s="16"/>
      <c r="BK21" s="17"/>
      <c r="BL21" s="20">
        <v>0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6" customFormat="1" ht="11.25">
      <c r="A22" s="15" t="s">
        <v>22</v>
      </c>
      <c r="B22" s="16"/>
      <c r="C22" s="16"/>
      <c r="D22" s="16"/>
      <c r="E22" s="16"/>
      <c r="F22" s="16"/>
      <c r="G22" s="17"/>
      <c r="H22" s="9"/>
      <c r="I22" s="18" t="s">
        <v>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7</v>
      </c>
      <c r="BC22" s="16"/>
      <c r="BD22" s="16"/>
      <c r="BE22" s="16"/>
      <c r="BF22" s="16"/>
      <c r="BG22" s="16"/>
      <c r="BH22" s="16"/>
      <c r="BI22" s="16"/>
      <c r="BJ22" s="16"/>
      <c r="BK22" s="17"/>
      <c r="BL22" s="20">
        <v>0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6" customFormat="1" ht="11.25">
      <c r="A23" s="15" t="s">
        <v>24</v>
      </c>
      <c r="B23" s="16"/>
      <c r="C23" s="16"/>
      <c r="D23" s="16"/>
      <c r="E23" s="16"/>
      <c r="F23" s="16"/>
      <c r="G23" s="17"/>
      <c r="H23" s="9"/>
      <c r="I23" s="18" t="s">
        <v>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5" t="s">
        <v>7</v>
      </c>
      <c r="BC23" s="16"/>
      <c r="BD23" s="16"/>
      <c r="BE23" s="16"/>
      <c r="BF23" s="16"/>
      <c r="BG23" s="16"/>
      <c r="BH23" s="16"/>
      <c r="BI23" s="16"/>
      <c r="BJ23" s="16"/>
      <c r="BK23" s="17"/>
      <c r="BL23" s="20">
        <v>0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11" customFormat="1" ht="10.5">
      <c r="A24" s="23" t="s">
        <v>26</v>
      </c>
      <c r="B24" s="24"/>
      <c r="C24" s="24"/>
      <c r="D24" s="24"/>
      <c r="E24" s="24"/>
      <c r="F24" s="24"/>
      <c r="G24" s="25"/>
      <c r="H24" s="10"/>
      <c r="I24" s="26" t="s">
        <v>27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23" t="s">
        <v>7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28">
        <f>BL25</f>
        <v>591.29932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6" customFormat="1" ht="15" customHeight="1">
      <c r="A25" s="15" t="s">
        <v>28</v>
      </c>
      <c r="B25" s="16"/>
      <c r="C25" s="16"/>
      <c r="D25" s="16"/>
      <c r="E25" s="16"/>
      <c r="F25" s="16"/>
      <c r="G25" s="17"/>
      <c r="H25" s="9"/>
      <c r="I25" s="18" t="s">
        <v>29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15" t="s">
        <v>7</v>
      </c>
      <c r="BC25" s="16"/>
      <c r="BD25" s="16"/>
      <c r="BE25" s="16"/>
      <c r="BF25" s="16"/>
      <c r="BG25" s="16"/>
      <c r="BH25" s="16"/>
      <c r="BI25" s="16"/>
      <c r="BJ25" s="16"/>
      <c r="BK25" s="17"/>
      <c r="BL25" s="20">
        <f>'стр.1_2'!BL25+903.709-783.15</f>
        <v>591.29932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6" customFormat="1" ht="11.25">
      <c r="A26" s="15" t="s">
        <v>30</v>
      </c>
      <c r="B26" s="16"/>
      <c r="C26" s="16"/>
      <c r="D26" s="16"/>
      <c r="E26" s="16"/>
      <c r="F26" s="16"/>
      <c r="G26" s="17"/>
      <c r="H26" s="9"/>
      <c r="I26" s="18" t="s">
        <v>31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15" t="s">
        <v>7</v>
      </c>
      <c r="BC26" s="16"/>
      <c r="BD26" s="16"/>
      <c r="BE26" s="16"/>
      <c r="BF26" s="16"/>
      <c r="BG26" s="16"/>
      <c r="BH26" s="16"/>
      <c r="BI26" s="16"/>
      <c r="BJ26" s="16"/>
      <c r="BK26" s="17"/>
      <c r="BL26" s="20">
        <v>0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11" customFormat="1" ht="10.5">
      <c r="A27" s="23" t="s">
        <v>32</v>
      </c>
      <c r="B27" s="24"/>
      <c r="C27" s="24"/>
      <c r="D27" s="24"/>
      <c r="E27" s="24"/>
      <c r="F27" s="24"/>
      <c r="G27" s="25"/>
      <c r="H27" s="10"/>
      <c r="I27" s="26" t="s">
        <v>33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3" t="s">
        <v>7</v>
      </c>
      <c r="BC27" s="24"/>
      <c r="BD27" s="24"/>
      <c r="BE27" s="24"/>
      <c r="BF27" s="24"/>
      <c r="BG27" s="24"/>
      <c r="BH27" s="24"/>
      <c r="BI27" s="24"/>
      <c r="BJ27" s="24"/>
      <c r="BK27" s="25"/>
      <c r="BL27" s="28">
        <f>BL28+BL36+BL39+BL43+BL44+BL49</f>
        <v>312.4110044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1" customFormat="1" ht="10.5">
      <c r="A28" s="23" t="s">
        <v>34</v>
      </c>
      <c r="B28" s="24"/>
      <c r="C28" s="24"/>
      <c r="D28" s="24"/>
      <c r="E28" s="24"/>
      <c r="F28" s="24"/>
      <c r="G28" s="25"/>
      <c r="H28" s="10"/>
      <c r="I28" s="26" t="s">
        <v>35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23" t="s">
        <v>7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8">
        <f>SUM(BL29:DA35)</f>
        <v>200.4437344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6" customFormat="1" ht="11.25">
      <c r="A29" s="15" t="s">
        <v>36</v>
      </c>
      <c r="B29" s="16"/>
      <c r="C29" s="16"/>
      <c r="D29" s="16"/>
      <c r="E29" s="16"/>
      <c r="F29" s="16"/>
      <c r="G29" s="17"/>
      <c r="H29" s="9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15" t="s">
        <v>7</v>
      </c>
      <c r="BC29" s="16"/>
      <c r="BD29" s="16"/>
      <c r="BE29" s="16"/>
      <c r="BF29" s="16"/>
      <c r="BG29" s="16"/>
      <c r="BH29" s="16"/>
      <c r="BI29" s="16"/>
      <c r="BJ29" s="16"/>
      <c r="BK29" s="17"/>
      <c r="BL29" s="20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6" customFormat="1" ht="11.25">
      <c r="A30" s="15" t="s">
        <v>38</v>
      </c>
      <c r="B30" s="16"/>
      <c r="C30" s="16"/>
      <c r="D30" s="16"/>
      <c r="E30" s="16"/>
      <c r="F30" s="16"/>
      <c r="G30" s="17"/>
      <c r="H30" s="9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5" t="s">
        <v>7</v>
      </c>
      <c r="BC30" s="16"/>
      <c r="BD30" s="16"/>
      <c r="BE30" s="16"/>
      <c r="BF30" s="16"/>
      <c r="BG30" s="16"/>
      <c r="BH30" s="16"/>
      <c r="BI30" s="16"/>
      <c r="BJ30" s="16"/>
      <c r="BK30" s="17"/>
      <c r="BL30" s="20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6" customFormat="1" ht="11.25">
      <c r="A31" s="15" t="s">
        <v>40</v>
      </c>
      <c r="B31" s="16"/>
      <c r="C31" s="16"/>
      <c r="D31" s="16"/>
      <c r="E31" s="16"/>
      <c r="F31" s="16"/>
      <c r="G31" s="17"/>
      <c r="H31" s="9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15" t="s">
        <v>7</v>
      </c>
      <c r="BC31" s="16"/>
      <c r="BD31" s="16"/>
      <c r="BE31" s="16"/>
      <c r="BF31" s="16"/>
      <c r="BG31" s="16"/>
      <c r="BH31" s="16"/>
      <c r="BI31" s="16"/>
      <c r="BJ31" s="16"/>
      <c r="BK31" s="17"/>
      <c r="BL31" s="20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6" customFormat="1" ht="11.25">
      <c r="A32" s="15" t="s">
        <v>42</v>
      </c>
      <c r="B32" s="16"/>
      <c r="C32" s="16"/>
      <c r="D32" s="16"/>
      <c r="E32" s="16"/>
      <c r="F32" s="16"/>
      <c r="G32" s="17"/>
      <c r="H32" s="9"/>
      <c r="I32" s="18" t="s">
        <v>43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5" t="s">
        <v>7</v>
      </c>
      <c r="BC32" s="16"/>
      <c r="BD32" s="16"/>
      <c r="BE32" s="16"/>
      <c r="BF32" s="16"/>
      <c r="BG32" s="16"/>
      <c r="BH32" s="16"/>
      <c r="BI32" s="16"/>
      <c r="BJ32" s="16"/>
      <c r="BK32" s="17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6" customFormat="1" ht="11.25">
      <c r="A33" s="15" t="s">
        <v>44</v>
      </c>
      <c r="B33" s="16"/>
      <c r="C33" s="16"/>
      <c r="D33" s="16"/>
      <c r="E33" s="16"/>
      <c r="F33" s="16"/>
      <c r="G33" s="17"/>
      <c r="H33" s="9"/>
      <c r="I33" s="18" t="s">
        <v>45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15" t="s">
        <v>7</v>
      </c>
      <c r="BC33" s="16"/>
      <c r="BD33" s="16"/>
      <c r="BE33" s="16"/>
      <c r="BF33" s="16"/>
      <c r="BG33" s="16"/>
      <c r="BH33" s="16"/>
      <c r="BI33" s="16"/>
      <c r="BJ33" s="16"/>
      <c r="BK33" s="17"/>
      <c r="BL33" s="20">
        <f>'стр.1_2'!BL33*1.04</f>
        <v>200.4437344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6" customFormat="1" ht="11.25">
      <c r="A34" s="15" t="s">
        <v>46</v>
      </c>
      <c r="B34" s="16"/>
      <c r="C34" s="16"/>
      <c r="D34" s="16"/>
      <c r="E34" s="16"/>
      <c r="F34" s="16"/>
      <c r="G34" s="17"/>
      <c r="H34" s="9"/>
      <c r="I34" s="18" t="s">
        <v>47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15" t="s">
        <v>7</v>
      </c>
      <c r="BC34" s="16"/>
      <c r="BD34" s="16"/>
      <c r="BE34" s="16"/>
      <c r="BF34" s="16"/>
      <c r="BG34" s="16"/>
      <c r="BH34" s="16"/>
      <c r="BI34" s="16"/>
      <c r="BJ34" s="16"/>
      <c r="BK34" s="17"/>
      <c r="BL34" s="20">
        <f>'стр.1_2'!BL34*1.036*0.99/876.35*1027.4</f>
        <v>0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6" customFormat="1" ht="11.25">
      <c r="A35" s="15" t="s">
        <v>48</v>
      </c>
      <c r="B35" s="16"/>
      <c r="C35" s="16"/>
      <c r="D35" s="16"/>
      <c r="E35" s="16"/>
      <c r="F35" s="16"/>
      <c r="G35" s="17"/>
      <c r="H35" s="9"/>
      <c r="I35" s="18" t="s">
        <v>118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 t="s">
        <v>7</v>
      </c>
      <c r="BC35" s="16"/>
      <c r="BD35" s="16"/>
      <c r="BE35" s="16"/>
      <c r="BF35" s="16"/>
      <c r="BG35" s="16"/>
      <c r="BH35" s="16"/>
      <c r="BI35" s="16"/>
      <c r="BJ35" s="16"/>
      <c r="BK35" s="17"/>
      <c r="BL35" s="20">
        <f>'стр.1_2'!BL35*1.04</f>
        <v>0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11" customFormat="1" ht="10.5">
      <c r="A36" s="23" t="s">
        <v>49</v>
      </c>
      <c r="B36" s="24"/>
      <c r="C36" s="24"/>
      <c r="D36" s="24"/>
      <c r="E36" s="24"/>
      <c r="F36" s="24"/>
      <c r="G36" s="25"/>
      <c r="H36" s="10"/>
      <c r="I36" s="26" t="s">
        <v>50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3" t="s">
        <v>7</v>
      </c>
      <c r="BC36" s="24"/>
      <c r="BD36" s="24"/>
      <c r="BE36" s="24"/>
      <c r="BF36" s="24"/>
      <c r="BG36" s="24"/>
      <c r="BH36" s="24"/>
      <c r="BI36" s="24"/>
      <c r="BJ36" s="24"/>
      <c r="BK36" s="25"/>
      <c r="BL36" s="28">
        <f>BL37+BL38</f>
        <v>0.0010500000000000002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6" customFormat="1" ht="11.25" customHeight="1">
      <c r="A37" s="15" t="s">
        <v>51</v>
      </c>
      <c r="B37" s="16"/>
      <c r="C37" s="16"/>
      <c r="D37" s="16"/>
      <c r="E37" s="16"/>
      <c r="F37" s="16"/>
      <c r="G37" s="17"/>
      <c r="H37" s="9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15" t="s">
        <v>7</v>
      </c>
      <c r="BC37" s="16"/>
      <c r="BD37" s="16"/>
      <c r="BE37" s="16"/>
      <c r="BF37" s="16"/>
      <c r="BG37" s="16"/>
      <c r="BH37" s="16"/>
      <c r="BI37" s="16"/>
      <c r="BJ37" s="16"/>
      <c r="BK37" s="17"/>
      <c r="BL37" s="20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6" customFormat="1" ht="11.25">
      <c r="A38" s="15" t="s">
        <v>53</v>
      </c>
      <c r="B38" s="16"/>
      <c r="C38" s="16"/>
      <c r="D38" s="16"/>
      <c r="E38" s="16"/>
      <c r="F38" s="16"/>
      <c r="G38" s="17"/>
      <c r="H38" s="9"/>
      <c r="I38" s="18" t="s">
        <v>54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5" t="s">
        <v>7</v>
      </c>
      <c r="BC38" s="16"/>
      <c r="BD38" s="16"/>
      <c r="BE38" s="16"/>
      <c r="BF38" s="16"/>
      <c r="BG38" s="16"/>
      <c r="BH38" s="16"/>
      <c r="BI38" s="16"/>
      <c r="BJ38" s="16"/>
      <c r="BK38" s="17"/>
      <c r="BL38" s="20">
        <f>'стр.1_2'!BL38</f>
        <v>0.0010500000000000002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11" customFormat="1" ht="10.5">
      <c r="A39" s="23" t="s">
        <v>55</v>
      </c>
      <c r="B39" s="24"/>
      <c r="C39" s="24"/>
      <c r="D39" s="24"/>
      <c r="E39" s="24"/>
      <c r="F39" s="24"/>
      <c r="G39" s="25"/>
      <c r="H39" s="10"/>
      <c r="I39" s="26" t="s">
        <v>56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/>
      <c r="BB39" s="23" t="s">
        <v>7</v>
      </c>
      <c r="BC39" s="24"/>
      <c r="BD39" s="24"/>
      <c r="BE39" s="24"/>
      <c r="BF39" s="24"/>
      <c r="BG39" s="24"/>
      <c r="BH39" s="24"/>
      <c r="BI39" s="24"/>
      <c r="BJ39" s="24"/>
      <c r="BK39" s="25"/>
      <c r="BL39" s="28">
        <f>BL40+BL41+BL42</f>
        <v>9.04944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6" customFormat="1" ht="11.25">
      <c r="A40" s="15" t="s">
        <v>57</v>
      </c>
      <c r="B40" s="16"/>
      <c r="C40" s="16"/>
      <c r="D40" s="16"/>
      <c r="E40" s="16"/>
      <c r="F40" s="16"/>
      <c r="G40" s="17"/>
      <c r="H40" s="9"/>
      <c r="I40" s="18" t="s">
        <v>58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15" t="s">
        <v>7</v>
      </c>
      <c r="BC40" s="16"/>
      <c r="BD40" s="16"/>
      <c r="BE40" s="16"/>
      <c r="BF40" s="16"/>
      <c r="BG40" s="16"/>
      <c r="BH40" s="16"/>
      <c r="BI40" s="16"/>
      <c r="BJ40" s="16"/>
      <c r="BK40" s="17"/>
      <c r="BL40" s="20">
        <f>'стр.1_2'!BL40/876.35*1027.4</f>
        <v>0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6" customFormat="1" ht="11.25">
      <c r="A41" s="15" t="s">
        <v>59</v>
      </c>
      <c r="B41" s="16"/>
      <c r="C41" s="16"/>
      <c r="D41" s="16"/>
      <c r="E41" s="16"/>
      <c r="F41" s="16"/>
      <c r="G41" s="17"/>
      <c r="H41" s="9"/>
      <c r="I41" s="18" t="s">
        <v>60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15" t="s">
        <v>7</v>
      </c>
      <c r="BC41" s="16"/>
      <c r="BD41" s="16"/>
      <c r="BE41" s="16"/>
      <c r="BF41" s="16"/>
      <c r="BG41" s="16"/>
      <c r="BH41" s="16"/>
      <c r="BI41" s="16"/>
      <c r="BJ41" s="16"/>
      <c r="BK41" s="17"/>
      <c r="BL41" s="20">
        <f>'стр.1_2'!BL41</f>
        <v>9.04944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6" customFormat="1" ht="11.25" customHeight="1">
      <c r="A42" s="15" t="s">
        <v>61</v>
      </c>
      <c r="B42" s="16"/>
      <c r="C42" s="16"/>
      <c r="D42" s="16"/>
      <c r="E42" s="16"/>
      <c r="F42" s="16"/>
      <c r="G42" s="17"/>
      <c r="H42" s="9"/>
      <c r="I42" s="18" t="s">
        <v>62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15" t="s">
        <v>7</v>
      </c>
      <c r="BC42" s="16"/>
      <c r="BD42" s="16"/>
      <c r="BE42" s="16"/>
      <c r="BF42" s="16"/>
      <c r="BG42" s="16"/>
      <c r="BH42" s="16"/>
      <c r="BI42" s="16"/>
      <c r="BJ42" s="16"/>
      <c r="BK42" s="17"/>
      <c r="BL42" s="20">
        <f>'стр.1_2'!BL42</f>
        <v>0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11" customFormat="1" ht="10.5">
      <c r="A43" s="23" t="s">
        <v>78</v>
      </c>
      <c r="B43" s="24"/>
      <c r="C43" s="24"/>
      <c r="D43" s="24"/>
      <c r="E43" s="24"/>
      <c r="F43" s="24"/>
      <c r="G43" s="25"/>
      <c r="H43" s="10"/>
      <c r="I43" s="26" t="s">
        <v>64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/>
      <c r="BB43" s="23" t="s">
        <v>7</v>
      </c>
      <c r="BC43" s="24"/>
      <c r="BD43" s="24"/>
      <c r="BE43" s="24"/>
      <c r="BF43" s="24"/>
      <c r="BG43" s="24"/>
      <c r="BH43" s="24"/>
      <c r="BI43" s="24"/>
      <c r="BJ43" s="24"/>
      <c r="BK43" s="25"/>
      <c r="BL43" s="28">
        <v>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1" customFormat="1" ht="10.5">
      <c r="A44" s="23" t="s">
        <v>79</v>
      </c>
      <c r="B44" s="24"/>
      <c r="C44" s="24"/>
      <c r="D44" s="24"/>
      <c r="E44" s="24"/>
      <c r="F44" s="24"/>
      <c r="G44" s="25"/>
      <c r="H44" s="10"/>
      <c r="I44" s="26" t="s">
        <v>72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3" t="s">
        <v>7</v>
      </c>
      <c r="BC44" s="24"/>
      <c r="BD44" s="24"/>
      <c r="BE44" s="24"/>
      <c r="BF44" s="24"/>
      <c r="BG44" s="24"/>
      <c r="BH44" s="24"/>
      <c r="BI44" s="24"/>
      <c r="BJ44" s="24"/>
      <c r="BK44" s="25"/>
      <c r="BL44" s="28">
        <f>BL45+BL46+BL47+BL48</f>
        <v>102.91677999999999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15" t="s">
        <v>80</v>
      </c>
      <c r="B45" s="16"/>
      <c r="C45" s="16"/>
      <c r="D45" s="16"/>
      <c r="E45" s="16"/>
      <c r="F45" s="16"/>
      <c r="G45" s="17"/>
      <c r="H45" s="9"/>
      <c r="I45" s="18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5" t="s">
        <v>7</v>
      </c>
      <c r="BC45" s="16"/>
      <c r="BD45" s="16"/>
      <c r="BE45" s="16"/>
      <c r="BF45" s="16"/>
      <c r="BG45" s="16"/>
      <c r="BH45" s="16"/>
      <c r="BI45" s="16"/>
      <c r="BJ45" s="16"/>
      <c r="BK45" s="17"/>
      <c r="BL45" s="20">
        <f>'стр.1_2'!BL45-30</f>
        <v>102.91677999999999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6" customFormat="1" ht="11.25" customHeight="1">
      <c r="A46" s="15" t="s">
        <v>81</v>
      </c>
      <c r="B46" s="16"/>
      <c r="C46" s="16"/>
      <c r="D46" s="16"/>
      <c r="E46" s="16"/>
      <c r="F46" s="16"/>
      <c r="G46" s="17"/>
      <c r="H46" s="9"/>
      <c r="I46" s="18" t="s">
        <v>74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5" t="s">
        <v>7</v>
      </c>
      <c r="BC46" s="16"/>
      <c r="BD46" s="16"/>
      <c r="BE46" s="16"/>
      <c r="BF46" s="16"/>
      <c r="BG46" s="16"/>
      <c r="BH46" s="16"/>
      <c r="BI46" s="16"/>
      <c r="BJ46" s="16"/>
      <c r="BK46" s="17"/>
      <c r="BL46" s="20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6" customFormat="1" ht="11.25" customHeight="1">
      <c r="A47" s="15" t="s">
        <v>82</v>
      </c>
      <c r="B47" s="16"/>
      <c r="C47" s="16"/>
      <c r="D47" s="16"/>
      <c r="E47" s="16"/>
      <c r="F47" s="16"/>
      <c r="G47" s="17"/>
      <c r="H47" s="9"/>
      <c r="I47" s="18" t="s">
        <v>75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5" t="s">
        <v>7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20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6" customFormat="1" ht="11.25" customHeight="1">
      <c r="A48" s="15" t="s">
        <v>83</v>
      </c>
      <c r="B48" s="16"/>
      <c r="C48" s="16"/>
      <c r="D48" s="16"/>
      <c r="E48" s="16"/>
      <c r="F48" s="16"/>
      <c r="G48" s="17"/>
      <c r="H48" s="9"/>
      <c r="I48" s="18" t="s">
        <v>76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  <c r="BB48" s="15" t="s">
        <v>7</v>
      </c>
      <c r="BC48" s="16"/>
      <c r="BD48" s="16"/>
      <c r="BE48" s="16"/>
      <c r="BF48" s="16"/>
      <c r="BG48" s="16"/>
      <c r="BH48" s="16"/>
      <c r="BI48" s="16"/>
      <c r="BJ48" s="16"/>
      <c r="BK48" s="17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11" customFormat="1" ht="11.25" customHeight="1">
      <c r="A49" s="23" t="s">
        <v>84</v>
      </c>
      <c r="B49" s="24"/>
      <c r="C49" s="24"/>
      <c r="D49" s="24"/>
      <c r="E49" s="24"/>
      <c r="F49" s="24"/>
      <c r="G49" s="25"/>
      <c r="H49" s="10"/>
      <c r="I49" s="26" t="s">
        <v>65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/>
      <c r="BB49" s="23" t="s">
        <v>7</v>
      </c>
      <c r="BC49" s="24"/>
      <c r="BD49" s="24"/>
      <c r="BE49" s="24"/>
      <c r="BF49" s="24"/>
      <c r="BG49" s="24"/>
      <c r="BH49" s="24"/>
      <c r="BI49" s="24"/>
      <c r="BJ49" s="24"/>
      <c r="BK49" s="25"/>
      <c r="BL49" s="28">
        <f>BL50+BL51+BL52+BL53</f>
        <v>0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6" customFormat="1" ht="11.25" customHeight="1">
      <c r="A50" s="15" t="s">
        <v>85</v>
      </c>
      <c r="B50" s="16"/>
      <c r="C50" s="16"/>
      <c r="D50" s="16"/>
      <c r="E50" s="16"/>
      <c r="F50" s="16"/>
      <c r="G50" s="17"/>
      <c r="H50" s="9"/>
      <c r="I50" s="18" t="s">
        <v>67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  <c r="BB50" s="15" t="s">
        <v>7</v>
      </c>
      <c r="BC50" s="16"/>
      <c r="BD50" s="16"/>
      <c r="BE50" s="16"/>
      <c r="BF50" s="16"/>
      <c r="BG50" s="16"/>
      <c r="BH50" s="16"/>
      <c r="BI50" s="16"/>
      <c r="BJ50" s="16"/>
      <c r="BK50" s="17"/>
      <c r="BL50" s="20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6" customFormat="1" ht="11.25" customHeight="1">
      <c r="A51" s="15" t="s">
        <v>86</v>
      </c>
      <c r="B51" s="16"/>
      <c r="C51" s="16"/>
      <c r="D51" s="16"/>
      <c r="E51" s="16"/>
      <c r="F51" s="16"/>
      <c r="G51" s="17"/>
      <c r="H51" s="9"/>
      <c r="I51" s="18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  <c r="BB51" s="15" t="s">
        <v>7</v>
      </c>
      <c r="BC51" s="16"/>
      <c r="BD51" s="16"/>
      <c r="BE51" s="16"/>
      <c r="BF51" s="16"/>
      <c r="BG51" s="16"/>
      <c r="BH51" s="16"/>
      <c r="BI51" s="16"/>
      <c r="BJ51" s="16"/>
      <c r="BK51" s="17"/>
      <c r="BL51" s="20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6" customFormat="1" ht="11.25" customHeight="1">
      <c r="A52" s="15" t="s">
        <v>87</v>
      </c>
      <c r="B52" s="16"/>
      <c r="C52" s="16"/>
      <c r="D52" s="16"/>
      <c r="E52" s="16"/>
      <c r="F52" s="16"/>
      <c r="G52" s="17"/>
      <c r="H52" s="9"/>
      <c r="I52" s="18" t="s">
        <v>66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5" t="s">
        <v>7</v>
      </c>
      <c r="BC52" s="16"/>
      <c r="BD52" s="16"/>
      <c r="BE52" s="16"/>
      <c r="BF52" s="16"/>
      <c r="BG52" s="16"/>
      <c r="BH52" s="16"/>
      <c r="BI52" s="16"/>
      <c r="BJ52" s="16"/>
      <c r="BK52" s="17"/>
      <c r="BL52" s="20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6" customFormat="1" ht="11.25" customHeight="1">
      <c r="A53" s="15" t="s">
        <v>88</v>
      </c>
      <c r="B53" s="16"/>
      <c r="C53" s="16"/>
      <c r="D53" s="16"/>
      <c r="E53" s="16"/>
      <c r="F53" s="16"/>
      <c r="G53" s="17"/>
      <c r="H53" s="9"/>
      <c r="I53" s="18" t="s">
        <v>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  <c r="BB53" s="15" t="s">
        <v>7</v>
      </c>
      <c r="BC53" s="16"/>
      <c r="BD53" s="16"/>
      <c r="BE53" s="16"/>
      <c r="BF53" s="16"/>
      <c r="BG53" s="16"/>
      <c r="BH53" s="16"/>
      <c r="BI53" s="16"/>
      <c r="BJ53" s="16"/>
      <c r="BK53" s="17"/>
      <c r="BL53" s="20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6" customFormat="1" ht="11.25" customHeight="1">
      <c r="A54" s="23">
        <v>2</v>
      </c>
      <c r="B54" s="24"/>
      <c r="C54" s="24"/>
      <c r="D54" s="24"/>
      <c r="E54" s="24"/>
      <c r="F54" s="24"/>
      <c r="G54" s="25"/>
      <c r="H54" s="9"/>
      <c r="I54" s="26" t="s">
        <v>68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/>
      <c r="BB54" s="15" t="s">
        <v>7</v>
      </c>
      <c r="BC54" s="16"/>
      <c r="BD54" s="16"/>
      <c r="BE54" s="16"/>
      <c r="BF54" s="16"/>
      <c r="BG54" s="16"/>
      <c r="BH54" s="16"/>
      <c r="BI54" s="16"/>
      <c r="BJ54" s="16"/>
      <c r="BK54" s="17"/>
      <c r="BL54" s="20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6" customFormat="1" ht="11.25" customHeight="1">
      <c r="A55" s="23">
        <v>3</v>
      </c>
      <c r="B55" s="24"/>
      <c r="C55" s="24"/>
      <c r="D55" s="24"/>
      <c r="E55" s="24"/>
      <c r="F55" s="24"/>
      <c r="G55" s="25"/>
      <c r="H55" s="9"/>
      <c r="I55" s="26" t="s">
        <v>69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15" t="s">
        <v>7</v>
      </c>
      <c r="BC55" s="16"/>
      <c r="BD55" s="16"/>
      <c r="BE55" s="16"/>
      <c r="BF55" s="16"/>
      <c r="BG55" s="16"/>
      <c r="BH55" s="16"/>
      <c r="BI55" s="16"/>
      <c r="BJ55" s="16"/>
      <c r="BK55" s="17"/>
      <c r="BL55" s="20">
        <f>BL56+BL57+BL58+BL59</f>
        <v>0</v>
      </c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6" customFormat="1" ht="11.25" customHeight="1">
      <c r="A56" s="15" t="s">
        <v>89</v>
      </c>
      <c r="B56" s="16"/>
      <c r="C56" s="16"/>
      <c r="D56" s="16"/>
      <c r="E56" s="16"/>
      <c r="F56" s="16"/>
      <c r="G56" s="17"/>
      <c r="H56" s="9"/>
      <c r="I56" s="18" t="s">
        <v>70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5" t="s">
        <v>7</v>
      </c>
      <c r="BC56" s="16"/>
      <c r="BD56" s="16"/>
      <c r="BE56" s="16"/>
      <c r="BF56" s="16"/>
      <c r="BG56" s="16"/>
      <c r="BH56" s="16"/>
      <c r="BI56" s="16"/>
      <c r="BJ56" s="16"/>
      <c r="BK56" s="17"/>
      <c r="BL56" s="20">
        <v>0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6" customFormat="1" ht="11.25" customHeight="1">
      <c r="A57" s="15" t="s">
        <v>90</v>
      </c>
      <c r="B57" s="16"/>
      <c r="C57" s="16"/>
      <c r="D57" s="16"/>
      <c r="E57" s="16"/>
      <c r="F57" s="16"/>
      <c r="G57" s="17"/>
      <c r="H57" s="9"/>
      <c r="I57" s="18" t="s">
        <v>91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5" t="s">
        <v>7</v>
      </c>
      <c r="BC57" s="16"/>
      <c r="BD57" s="16"/>
      <c r="BE57" s="16"/>
      <c r="BF57" s="16"/>
      <c r="BG57" s="16"/>
      <c r="BH57" s="16"/>
      <c r="BI57" s="16"/>
      <c r="BJ57" s="16"/>
      <c r="BK57" s="17"/>
      <c r="BL57" s="20">
        <v>0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6" customFormat="1" ht="11.25" customHeight="1">
      <c r="A58" s="15" t="s">
        <v>92</v>
      </c>
      <c r="B58" s="16"/>
      <c r="C58" s="16"/>
      <c r="D58" s="16"/>
      <c r="E58" s="16"/>
      <c r="F58" s="16"/>
      <c r="G58" s="17"/>
      <c r="H58" s="9"/>
      <c r="I58" s="18" t="s">
        <v>71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  <c r="BB58" s="15" t="s">
        <v>7</v>
      </c>
      <c r="BC58" s="16"/>
      <c r="BD58" s="16"/>
      <c r="BE58" s="16"/>
      <c r="BF58" s="16"/>
      <c r="BG58" s="16"/>
      <c r="BH58" s="16"/>
      <c r="BI58" s="16"/>
      <c r="BJ58" s="16"/>
      <c r="BK58" s="17"/>
      <c r="BL58" s="20">
        <v>0</v>
      </c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6" customFormat="1" ht="11.25" customHeight="1">
      <c r="A59" s="15" t="s">
        <v>93</v>
      </c>
      <c r="B59" s="16"/>
      <c r="C59" s="16"/>
      <c r="D59" s="16"/>
      <c r="E59" s="16"/>
      <c r="F59" s="16"/>
      <c r="G59" s="17"/>
      <c r="H59" s="9"/>
      <c r="I59" s="18" t="s">
        <v>94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  <c r="BB59" s="15" t="s">
        <v>7</v>
      </c>
      <c r="BC59" s="16"/>
      <c r="BD59" s="16"/>
      <c r="BE59" s="16"/>
      <c r="BF59" s="16"/>
      <c r="BG59" s="16"/>
      <c r="BH59" s="16"/>
      <c r="BI59" s="16"/>
      <c r="BJ59" s="16"/>
      <c r="BK59" s="17"/>
      <c r="BL59" s="20">
        <v>0</v>
      </c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6" customFormat="1" ht="11.25" customHeight="1">
      <c r="A60" s="23">
        <v>4</v>
      </c>
      <c r="B60" s="24"/>
      <c r="C60" s="24"/>
      <c r="D60" s="24"/>
      <c r="E60" s="24"/>
      <c r="F60" s="24"/>
      <c r="G60" s="25"/>
      <c r="H60" s="9"/>
      <c r="I60" s="26" t="s">
        <v>95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/>
      <c r="BB60" s="15" t="s">
        <v>7</v>
      </c>
      <c r="BC60" s="16"/>
      <c r="BD60" s="16"/>
      <c r="BE60" s="16"/>
      <c r="BF60" s="16"/>
      <c r="BG60" s="16"/>
      <c r="BH60" s="16"/>
      <c r="BI60" s="16"/>
      <c r="BJ60" s="16"/>
      <c r="BK60" s="17"/>
      <c r="BL60" s="20">
        <v>0</v>
      </c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6" customFormat="1" ht="11.25" customHeight="1">
      <c r="A61" s="15" t="s">
        <v>96</v>
      </c>
      <c r="B61" s="16"/>
      <c r="C61" s="16"/>
      <c r="D61" s="16"/>
      <c r="E61" s="16"/>
      <c r="F61" s="16"/>
      <c r="G61" s="17"/>
      <c r="H61" s="9"/>
      <c r="I61" s="18" t="s">
        <v>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  <c r="BB61" s="15" t="s">
        <v>7</v>
      </c>
      <c r="BC61" s="16"/>
      <c r="BD61" s="16"/>
      <c r="BE61" s="16"/>
      <c r="BF61" s="16"/>
      <c r="BG61" s="16"/>
      <c r="BH61" s="16"/>
      <c r="BI61" s="16"/>
      <c r="BJ61" s="16"/>
      <c r="BK61" s="17"/>
      <c r="BL61" s="20">
        <v>0</v>
      </c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6" customFormat="1" ht="22.5" customHeight="1">
      <c r="A62" s="15" t="s">
        <v>98</v>
      </c>
      <c r="B62" s="16"/>
      <c r="C62" s="16"/>
      <c r="D62" s="16"/>
      <c r="E62" s="16"/>
      <c r="F62" s="16"/>
      <c r="G62" s="17"/>
      <c r="H62" s="9"/>
      <c r="I62" s="18" t="s">
        <v>99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  <c r="BB62" s="15" t="s">
        <v>7</v>
      </c>
      <c r="BC62" s="16"/>
      <c r="BD62" s="16"/>
      <c r="BE62" s="16"/>
      <c r="BF62" s="16"/>
      <c r="BG62" s="16"/>
      <c r="BH62" s="16"/>
      <c r="BI62" s="16"/>
      <c r="BJ62" s="16"/>
      <c r="BK62" s="17"/>
      <c r="BL62" s="20">
        <v>0</v>
      </c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6" customFormat="1" ht="11.25">
      <c r="A63" s="15" t="s">
        <v>100</v>
      </c>
      <c r="B63" s="16"/>
      <c r="C63" s="16"/>
      <c r="D63" s="16"/>
      <c r="E63" s="16"/>
      <c r="F63" s="16"/>
      <c r="G63" s="17"/>
      <c r="H63" s="9"/>
      <c r="I63" s="18" t="s">
        <v>101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  <c r="BB63" s="15" t="s">
        <v>7</v>
      </c>
      <c r="BC63" s="16"/>
      <c r="BD63" s="16"/>
      <c r="BE63" s="16"/>
      <c r="BF63" s="16"/>
      <c r="BG63" s="16"/>
      <c r="BH63" s="16"/>
      <c r="BI63" s="16"/>
      <c r="BJ63" s="16"/>
      <c r="BK63" s="17"/>
      <c r="BL63" s="20">
        <v>0</v>
      </c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6" customFormat="1" ht="11.25">
      <c r="A64" s="23">
        <v>5</v>
      </c>
      <c r="B64" s="24"/>
      <c r="C64" s="24"/>
      <c r="D64" s="24"/>
      <c r="E64" s="24"/>
      <c r="F64" s="24"/>
      <c r="G64" s="25"/>
      <c r="H64" s="10"/>
      <c r="I64" s="26" t="s">
        <v>102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/>
      <c r="BB64" s="15" t="s">
        <v>7</v>
      </c>
      <c r="BC64" s="16"/>
      <c r="BD64" s="16"/>
      <c r="BE64" s="16"/>
      <c r="BF64" s="16"/>
      <c r="BG64" s="16"/>
      <c r="BH64" s="16"/>
      <c r="BI64" s="16"/>
      <c r="BJ64" s="16"/>
      <c r="BK64" s="17"/>
      <c r="BL64" s="20">
        <v>0</v>
      </c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6" customFormat="1" ht="11.25">
      <c r="A65" s="23">
        <v>6</v>
      </c>
      <c r="B65" s="24"/>
      <c r="C65" s="24"/>
      <c r="D65" s="24"/>
      <c r="E65" s="24"/>
      <c r="F65" s="24"/>
      <c r="G65" s="25"/>
      <c r="H65" s="10"/>
      <c r="I65" s="26" t="s">
        <v>103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/>
      <c r="BB65" s="15" t="s">
        <v>7</v>
      </c>
      <c r="BC65" s="16"/>
      <c r="BD65" s="16"/>
      <c r="BE65" s="16"/>
      <c r="BF65" s="16"/>
      <c r="BG65" s="16"/>
      <c r="BH65" s="16"/>
      <c r="BI65" s="16"/>
      <c r="BJ65" s="16"/>
      <c r="BK65" s="17"/>
      <c r="BL65" s="20">
        <v>1027.416</v>
      </c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</row>
    <row r="66" spans="1:105" s="6" customFormat="1" ht="11.25">
      <c r="A66" s="23" t="s">
        <v>104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22.5" customHeight="1">
      <c r="A67" s="23">
        <v>1</v>
      </c>
      <c r="B67" s="24"/>
      <c r="C67" s="24"/>
      <c r="D67" s="24"/>
      <c r="E67" s="24"/>
      <c r="F67" s="24"/>
      <c r="G67" s="25"/>
      <c r="H67" s="10"/>
      <c r="I67" s="18" t="s">
        <v>105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5" t="s">
        <v>111</v>
      </c>
      <c r="BC67" s="16"/>
      <c r="BD67" s="16"/>
      <c r="BE67" s="16"/>
      <c r="BF67" s="16"/>
      <c r="BG67" s="16"/>
      <c r="BH67" s="16"/>
      <c r="BI67" s="16"/>
      <c r="BJ67" s="16"/>
      <c r="BK67" s="17"/>
      <c r="BL67" s="20">
        <v>0</v>
      </c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6" customFormat="1" ht="11.25">
      <c r="A68" s="23">
        <v>2</v>
      </c>
      <c r="B68" s="24"/>
      <c r="C68" s="24"/>
      <c r="D68" s="24"/>
      <c r="E68" s="24"/>
      <c r="F68" s="24"/>
      <c r="G68" s="25"/>
      <c r="H68" s="10"/>
      <c r="I68" s="18" t="s">
        <v>106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5" t="s">
        <v>112</v>
      </c>
      <c r="BC68" s="16"/>
      <c r="BD68" s="16"/>
      <c r="BE68" s="16"/>
      <c r="BF68" s="16"/>
      <c r="BG68" s="16"/>
      <c r="BH68" s="16"/>
      <c r="BI68" s="16"/>
      <c r="BJ68" s="16"/>
      <c r="BK68" s="17"/>
      <c r="BL68" s="34">
        <v>30.55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6" customFormat="1" ht="11.25">
      <c r="A69" s="23">
        <v>3</v>
      </c>
      <c r="B69" s="24"/>
      <c r="C69" s="24"/>
      <c r="D69" s="24"/>
      <c r="E69" s="24"/>
      <c r="F69" s="24"/>
      <c r="G69" s="25"/>
      <c r="H69" s="10"/>
      <c r="I69" s="18" t="s">
        <v>107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5" t="s">
        <v>113</v>
      </c>
      <c r="BC69" s="16"/>
      <c r="BD69" s="16"/>
      <c r="BE69" s="16"/>
      <c r="BF69" s="16"/>
      <c r="BG69" s="16"/>
      <c r="BH69" s="16"/>
      <c r="BI69" s="16"/>
      <c r="BJ69" s="16"/>
      <c r="BK69" s="17"/>
      <c r="BL69" s="43">
        <f>(192389.811+3.708208)/((160.5+35.5)*8760)*100</f>
        <v>11.205474746528747</v>
      </c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5"/>
    </row>
    <row r="70" spans="1:105" s="6" customFormat="1" ht="11.25">
      <c r="A70" s="23">
        <v>4</v>
      </c>
      <c r="B70" s="24"/>
      <c r="C70" s="24"/>
      <c r="D70" s="24"/>
      <c r="E70" s="24"/>
      <c r="F70" s="24"/>
      <c r="G70" s="25"/>
      <c r="H70" s="10"/>
      <c r="I70" s="18" t="s">
        <v>108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  <c r="BB70" s="15" t="s">
        <v>111</v>
      </c>
      <c r="BC70" s="16"/>
      <c r="BD70" s="16"/>
      <c r="BE70" s="16"/>
      <c r="BF70" s="16"/>
      <c r="BG70" s="16"/>
      <c r="BH70" s="16"/>
      <c r="BI70" s="16"/>
      <c r="BJ70" s="16"/>
      <c r="BK70" s="17"/>
      <c r="BL70" s="34">
        <v>0</v>
      </c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6"/>
    </row>
    <row r="71" spans="1:105" s="6" customFormat="1" ht="11.25">
      <c r="A71" s="23">
        <v>5</v>
      </c>
      <c r="B71" s="24"/>
      <c r="C71" s="24"/>
      <c r="D71" s="24"/>
      <c r="E71" s="24"/>
      <c r="F71" s="24"/>
      <c r="G71" s="25"/>
      <c r="H71" s="10"/>
      <c r="I71" s="18" t="s">
        <v>109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  <c r="BB71" s="15" t="s">
        <v>114</v>
      </c>
      <c r="BC71" s="16"/>
      <c r="BD71" s="16"/>
      <c r="BE71" s="16"/>
      <c r="BF71" s="16"/>
      <c r="BG71" s="16"/>
      <c r="BH71" s="16"/>
      <c r="BI71" s="16"/>
      <c r="BJ71" s="16"/>
      <c r="BK71" s="17"/>
      <c r="BL71" s="34">
        <v>0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  <row r="72" spans="1:105" s="6" customFormat="1" ht="11.25">
      <c r="A72" s="23">
        <v>6</v>
      </c>
      <c r="B72" s="24"/>
      <c r="C72" s="24"/>
      <c r="D72" s="24"/>
      <c r="E72" s="24"/>
      <c r="F72" s="24"/>
      <c r="G72" s="25"/>
      <c r="H72" s="10"/>
      <c r="I72" s="18" t="s">
        <v>110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  <c r="BB72" s="15" t="s">
        <v>111</v>
      </c>
      <c r="BC72" s="16"/>
      <c r="BD72" s="16"/>
      <c r="BE72" s="16"/>
      <c r="BF72" s="16"/>
      <c r="BG72" s="16"/>
      <c r="BH72" s="16"/>
      <c r="BI72" s="16"/>
      <c r="BJ72" s="16"/>
      <c r="BK72" s="17"/>
      <c r="BL72" s="34">
        <v>2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</sheetData>
  <sheetProtection/>
  <mergeCells count="249">
    <mergeCell ref="CD2:DA2"/>
    <mergeCell ref="A6:DA6"/>
    <mergeCell ref="A7:DA7"/>
    <mergeCell ref="Y8:CB8"/>
    <mergeCell ref="N9:Y9"/>
    <mergeCell ref="Z9:AC9"/>
    <mergeCell ref="AD9:CR9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71:G71"/>
    <mergeCell ref="I71:BA71"/>
    <mergeCell ref="BB71:BK71"/>
    <mergeCell ref="BL71:DA71"/>
    <mergeCell ref="A72:G72"/>
    <mergeCell ref="I72:BA72"/>
    <mergeCell ref="BB72:BK72"/>
    <mergeCell ref="BL72:DA7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2019-01-31T07:44:29Z</cp:lastPrinted>
  <dcterms:created xsi:type="dcterms:W3CDTF">2018-10-15T12:06:40Z</dcterms:created>
  <dcterms:modified xsi:type="dcterms:W3CDTF">2022-03-01T11:36:53Z</dcterms:modified>
  <cp:category/>
  <cp:version/>
  <cp:contentType/>
  <cp:contentStatus/>
</cp:coreProperties>
</file>