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45" windowWidth="23010" windowHeight="10215" tabRatio="518" firstSheet="1" activeTab="1"/>
  </bookViews>
  <sheets>
    <sheet name="1" sheetId="3" state="hidden" r:id="rId1"/>
    <sheet name="теплоэнергия" sheetId="20" r:id="rId2"/>
    <sheet name="тепло" sheetId="21" state="hidden" r:id="rId3"/>
    <sheet name="1.2" sheetId="15" state="hidden" r:id="rId4"/>
    <sheet name="1.3." sheetId="12" state="hidden" r:id="rId5"/>
    <sheet name="2" sheetId="4" state="hidden" r:id="rId6"/>
    <sheet name="2.1" sheetId="18" state="hidden" r:id="rId7"/>
    <sheet name="3" sheetId="5" state="hidden" r:id="rId8"/>
    <sheet name="4 а-г" sheetId="19" state="hidden" r:id="rId9"/>
    <sheet name="4 д)" sheetId="13" state="hidden" r:id="rId10"/>
    <sheet name="4 е)" sheetId="17" state="hidden" r:id="rId11"/>
    <sheet name="5" sheetId="7" state="hidden" r:id="rId12"/>
    <sheet name="6" sheetId="8" state="hidden" r:id="rId13"/>
    <sheet name="7" sheetId="9" state="hidden" r:id="rId14"/>
  </sheets>
  <definedNames>
    <definedName name="_xlnm.Print_Area" localSheetId="1">теплоэнергия!$A$1:$I$24</definedName>
  </definedNames>
  <calcPr calcId="145621"/>
</workbook>
</file>

<file path=xl/calcChain.xml><?xml version="1.0" encoding="utf-8"?>
<calcChain xmlns="http://schemas.openxmlformats.org/spreadsheetml/2006/main">
  <c r="B44" i="4" l="1"/>
  <c r="B43" i="4" s="1"/>
  <c r="B48" i="4"/>
  <c r="B10" i="19"/>
  <c r="B9" i="19" s="1"/>
  <c r="B20" i="4"/>
  <c r="B38" i="4" l="1"/>
  <c r="B39" i="4" l="1"/>
  <c r="B19" i="4" l="1"/>
  <c r="B18" i="4" s="1"/>
  <c r="B17" i="4" l="1"/>
  <c r="B16" i="4" s="1"/>
  <c r="D23" i="18" l="1"/>
  <c r="D21" i="18"/>
  <c r="D22" i="18" s="1"/>
  <c r="D16" i="18" l="1"/>
  <c r="D11" i="18" s="1"/>
  <c r="B18" i="18"/>
  <c r="C18" i="18"/>
  <c r="D27" i="18"/>
  <c r="D26" i="18"/>
  <c r="C21" i="18"/>
  <c r="B17" i="18"/>
  <c r="B23" i="18"/>
  <c r="C23" i="18"/>
  <c r="B21" i="18"/>
  <c r="C19" i="18"/>
  <c r="C24" i="18"/>
  <c r="B16" i="18" l="1"/>
  <c r="B22" i="18"/>
  <c r="C13" i="18"/>
  <c r="C22" i="18"/>
  <c r="B11" i="18"/>
  <c r="B13" i="18"/>
  <c r="D9" i="18"/>
  <c r="B14" i="4" s="1"/>
  <c r="B13" i="4" s="1"/>
  <c r="C16" i="18"/>
  <c r="D13" i="18" l="1"/>
  <c r="B12" i="18"/>
  <c r="C11" i="18"/>
  <c r="B28" i="18"/>
  <c r="D28" i="18" s="1"/>
  <c r="B24" i="18"/>
  <c r="B19" i="18"/>
  <c r="B31" i="4"/>
  <c r="B28" i="4"/>
  <c r="B22" i="4"/>
  <c r="C12" i="18" l="1"/>
  <c r="D12" i="18" l="1"/>
</calcChain>
</file>

<file path=xl/sharedStrings.xml><?xml version="1.0" encoding="utf-8"?>
<sst xmlns="http://schemas.openxmlformats.org/spreadsheetml/2006/main" count="343" uniqueCount="212">
  <si>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</si>
  <si>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</si>
  <si>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</si>
  <si>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</si>
  <si>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</si>
  <si>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</si>
  <si>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</si>
  <si>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по приборам учета (тыс. Гкал)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</si>
  <si>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</si>
  <si>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</si>
  <si>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</si>
  <si>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</si>
  <si>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</si>
  <si>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</si>
  <si>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</si>
  <si>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</si>
  <si>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</si>
  <si>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</si>
  <si>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</si>
  <si>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</si>
  <si>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</si>
  <si>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</si>
  <si>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</si>
  <si>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</si>
  <si>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</si>
  <si>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</si>
  <si>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</si>
  <si>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</si>
  <si>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</si>
  <si>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</si>
  <si>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</si>
  <si>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</si>
  <si>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</si>
  <si>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</si>
  <si>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</si>
  <si>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</si>
  <si>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</si>
  <si>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</si>
  <si>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</si>
  <si>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</si>
  <si>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</si>
  <si>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</si>
  <si>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</si>
  <si>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</si>
  <si>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</si>
  <si>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</si>
  <si>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</si>
  <si>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</si>
  <si>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</si>
  <si>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</si>
  <si>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</si>
  <si>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</si>
  <si>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</si>
  <si>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</si>
  <si>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</si>
  <si>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</si>
  <si>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</si>
  <si>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</si>
  <si>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</si>
  <si>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</si>
  <si>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</si>
  <si>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</si>
  <si>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</si>
  <si>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</si>
  <si>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</si>
  <si>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</si>
  <si>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</si>
  <si>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</si>
  <si>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</si>
  <si>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</si>
  <si>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</si>
  <si>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</si>
  <si>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</si>
  <si>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</si>
  <si>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</si>
  <si>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</si>
  <si>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</si>
  <si>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</si>
  <si>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</si>
  <si>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</si>
  <si>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</si>
  <si>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</si>
  <si>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</si>
  <si>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</si>
  <si>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</si>
  <si>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Отчетный период</t>
  </si>
  <si>
    <t>Год</t>
  </si>
  <si>
    <t>по нормативам потребления  (тыс. 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</si>
  <si>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</si>
  <si>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</si>
  <si>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</si>
  <si>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</si>
  <si>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</si>
  <si>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</si>
  <si>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</si>
  <si>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</si>
  <si>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</si>
  <si>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</si>
  <si>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</si>
  <si>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</si>
  <si>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</si>
  <si>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</si>
  <si>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</si>
  <si>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</si>
  <si>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</si>
  <si>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</si>
  <si>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</si>
  <si>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</si>
  <si>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</si>
  <si>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</si>
  <si>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</si>
  <si>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</si>
  <si>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</si>
  <si>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</si>
  <si>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</si>
  <si>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</si>
  <si>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</si>
  <si>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</si>
  <si>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Форма 1.3. Информация о тарифах на подключение к системе теплоснабжения¹¯²</t>
  </si>
  <si>
    <t xml:space="preserve">2. Информация об  основных показателях финансово-хозяйственной деятельности организации¹¯² 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</si>
  <si>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</si>
  <si>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  <charset val="204"/>
      </rPr>
      <t>¹</t>
    </r>
    <r>
      <rPr>
        <b/>
        <sz val="12"/>
        <color indexed="8"/>
        <rFont val="Calibri"/>
        <family val="2"/>
        <charset val="204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</si>
  <si>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</si>
  <si>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</si>
  <si>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</si>
  <si>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  <charset val="204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</si>
  <si>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</si>
  <si>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  <charset val="204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</si>
  <si>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</si>
  <si>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</si>
  <si>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</si>
  <si>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Цена топлива (руб./т.), в том числе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</si>
  <si>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</si>
  <si>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</si>
  <si>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</si>
  <si>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</si>
  <si>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</si>
  <si>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</si>
  <si>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Мазут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</si>
  <si>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</si>
  <si>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</si>
  <si>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</si>
  <si>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</si>
  <si>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мазут, тыс. руб.</t>
  </si>
  <si>
    <t>Объем топлива  (т)</t>
  </si>
  <si>
    <t>расходы на топливо всего(см.табл.2.1)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</si>
  <si>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</si>
  <si>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</si>
  <si>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</si>
  <si>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</si>
  <si>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  <charset val="204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</si>
  <si>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  <charset val="204"/>
      </rPr>
      <t>3</t>
    </r>
  </si>
  <si>
    <r>
      <rPr>
        <vertAlign val="superscript"/>
        <sz val="11"/>
        <color indexed="8"/>
        <rFont val="Calibri"/>
        <family val="2"/>
        <charset val="204"/>
      </rPr>
      <t xml:space="preserve">1 </t>
    </r>
    <r>
      <rPr>
        <sz val="11"/>
        <color theme="1"/>
        <rFont val="Calibri"/>
        <family val="2"/>
        <charset val="204"/>
        <scheme val="minor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  <charset val="204"/>
      </rPr>
      <t xml:space="preserve">2 </t>
    </r>
    <r>
      <rPr>
        <sz val="11"/>
        <color theme="1"/>
        <rFont val="Calibri"/>
        <family val="2"/>
        <charset val="204"/>
        <scheme val="minor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  <charset val="204"/>
      </rPr>
      <t xml:space="preserve">3 </t>
    </r>
    <r>
      <rPr>
        <sz val="11"/>
        <color theme="1"/>
        <rFont val="Calibri"/>
        <family val="2"/>
        <charset val="204"/>
        <scheme val="minor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</si>
  <si>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</si>
  <si>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</si>
  <si>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</si>
  <si>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</si>
  <si>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</si>
  <si>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</si>
  <si>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</si>
  <si>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</si>
  <si>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</si>
  <si>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</si>
  <si>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</si>
  <si>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  <charset val="204"/>
      </rPr>
      <t>¹</t>
    </r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</si>
  <si>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</si>
  <si>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2"/>
        <color indexed="8"/>
        <rFont val="Calibri"/>
        <family val="2"/>
        <charset val="204"/>
      </rPr>
      <t>3</t>
    </r>
  </si>
  <si>
    <r>
      <t xml:space="preserve">з) Установленная тепловая мощность (Гкал/ч) - </t>
    </r>
    <r>
      <rPr>
        <i/>
        <sz val="12"/>
        <color indexed="8"/>
        <rFont val="Calibri"/>
        <family val="2"/>
        <charset val="204"/>
      </rPr>
      <t>В ГОРЯЧЕЙ ВОДЕ</t>
    </r>
  </si>
  <si>
    <r>
      <t>е) Использование инвестиционных средств за __</t>
    </r>
    <r>
      <rPr>
        <b/>
        <u/>
        <sz val="11"/>
        <color indexed="8"/>
        <rFont val="Calibri"/>
        <family val="2"/>
        <charset val="204"/>
      </rPr>
      <t>2009</t>
    </r>
    <r>
      <rPr>
        <b/>
        <sz val="11"/>
        <color indexed="8"/>
        <rFont val="Calibri"/>
        <family val="2"/>
        <charset val="204"/>
      </rPr>
      <t>___год</t>
    </r>
  </si>
  <si>
    <t>Утверждено на ___2009______год</t>
  </si>
  <si>
    <t xml:space="preserve">Техническое перевооружение и реконструкция, в.т.ч.: </t>
  </si>
  <si>
    <t>В течение 2009 года</t>
  </si>
  <si>
    <t>169600 Республика Коми, г. Печора</t>
  </si>
  <si>
    <t>производство тепловой энергии</t>
  </si>
  <si>
    <t>покупка у ГСО</t>
  </si>
  <si>
    <t>повышение уровня эффективности, надежности и безопасности энергетического производства</t>
  </si>
  <si>
    <t>амортизация</t>
  </si>
  <si>
    <t>с 01 января по 30 июня</t>
  </si>
  <si>
    <t>производство теплоносителя</t>
  </si>
  <si>
    <t>01.01.2013 - 31.12.2013</t>
  </si>
  <si>
    <t>филиал "Печорская ГРЭС" ОАО "ИНТЕР РАО -Электрогенерация"</t>
  </si>
  <si>
    <t>7704784450</t>
  </si>
  <si>
    <t>2013 год</t>
  </si>
  <si>
    <t>Модернизация магистральных тепловых сетей инв. №1435. Прокладка  тепловых сетей от  ПГРЭС до  ТК-43  (II-я нитка)</t>
  </si>
  <si>
    <r>
      <t>Наименование мероприятия</t>
    </r>
    <r>
      <rPr>
        <sz val="11"/>
        <color rgb="FF92D050"/>
        <rFont val="Calibri"/>
        <family val="2"/>
        <charset val="204"/>
      </rPr>
      <t>³</t>
    </r>
    <r>
      <rPr>
        <sz val="11"/>
        <color theme="0"/>
        <rFont val="Calibri"/>
        <family val="2"/>
        <charset val="204"/>
        <scheme val="minor"/>
      </rPr>
      <t xml:space="preserve"> </t>
    </r>
  </si>
  <si>
    <r>
      <t>4. Информация об инвестиционных программах и отчетах об их реализации</t>
    </r>
    <r>
      <rPr>
        <b/>
        <sz val="12"/>
        <color theme="0"/>
        <rFont val="Calibri"/>
        <family val="2"/>
        <charset val="204"/>
      </rPr>
      <t>¹⁻²</t>
    </r>
  </si>
  <si>
    <t>прочие расходы</t>
  </si>
  <si>
    <t>объем производства сырой воды , тыс.м3</t>
  </si>
  <si>
    <t>инвестиционная программа по ТПиР филиал "Печорская ГРЭС" ОАО "ИНТЕР РАО -Электрогенерация" на 2013 г.</t>
  </si>
  <si>
    <t>Потребность в финансовых средствах на 2013год, тыс. руб., без НДС</t>
  </si>
  <si>
    <t>Население (с учетом НДС)</t>
  </si>
  <si>
    <t>с 01 июля по 31 декабря</t>
  </si>
  <si>
    <t>Официальный сайт Комитета Тульской Области по тарифам в сети интернет tula.eias.ru</t>
  </si>
  <si>
    <t>Комитет Тульской области по тарифам</t>
  </si>
  <si>
    <t>301430, г. Суворов Тульской области, ул. Островского, д.1а</t>
  </si>
  <si>
    <r>
      <t xml:space="preserve">Одноставочный </t>
    </r>
    <r>
      <rPr>
        <sz val="11"/>
        <color rgb="FFFF0000"/>
        <rFont val="Calibri"/>
        <family val="2"/>
        <charset val="204"/>
        <scheme val="minor"/>
      </rPr>
      <t>тариф на тепловую энергию, руб/Гкал</t>
    </r>
  </si>
  <si>
    <r>
      <t>Тариф на теплоноситель, руб/м</t>
    </r>
    <r>
      <rPr>
        <vertAlign val="superscript"/>
        <sz val="11"/>
        <color rgb="FFFF0000"/>
        <rFont val="Calibri"/>
        <family val="2"/>
        <charset val="204"/>
      </rPr>
      <t>3</t>
    </r>
  </si>
  <si>
    <t xml:space="preserve">Информация об утвержденных тарифах на тепловую энергию и теплоноситель , реализуемые филиалом "Черепетская ГРЭС  им. Д.Г.Жимерина"  АО "Интер РАО - Электрогенерация" на 2016-2018 годы. </t>
  </si>
  <si>
    <t xml:space="preserve">                                                           </t>
  </si>
  <si>
    <t xml:space="preserve"> филиал "Черепетская ГРЭС  им. Д.Г.Жимерина"  АО "Интер РАО - Электрогенерация" </t>
  </si>
  <si>
    <t>Постановление комитета Тульской области по тарифам от 27.11.2015г. № 43/5 "Об установлении тарифов на тепловую энергию и услугу по передаче тепловой энергии, на теплоноситель, на горячую воду в открытых системах теплоснабжения (горячее водоснабжение), на горячую воду (горячее водоснабжения) в закрытых системах горячего водоснабжения, оказываемую организациями потребителям Тульской области, на теплоноситель, поставляемый теплоснабжающими организациями, владеющими источником тепловой энергии, на котором производится теплоноситель на долгосрочные периоды регулирования на 2016-2018 и 2016-2019 гг."</t>
  </si>
  <si>
    <r>
      <t xml:space="preserve">Атрибуты решения по принятому тарифу </t>
    </r>
    <r>
      <rPr>
        <sz val="11"/>
        <rFont val="Calibri"/>
        <family val="2"/>
        <charset val="204"/>
        <scheme val="minor"/>
      </rPr>
      <t>(наименование, дата, номер)</t>
    </r>
  </si>
  <si>
    <t>01.01.2016 - 31.12.2018</t>
  </si>
  <si>
    <t>с 01 января 2016г. по 30 июня 2016г.</t>
  </si>
  <si>
    <t>с 01 июля 2016г. по 31 декабря 2016г.</t>
  </si>
  <si>
    <t>с 01 января 2017г. по 30 июня 2017г.</t>
  </si>
  <si>
    <t>с 01 июля 2017г. по 31 декабря 2017г.</t>
  </si>
  <si>
    <t>с 01 января 2018г. по 30 июня 2018г.</t>
  </si>
  <si>
    <t>с 01 июля 2018г. по 31 декабря 2018г.</t>
  </si>
  <si>
    <t>Одноставочный тариф на тепловую энергию, руб/Гкал</t>
  </si>
  <si>
    <t>Постановление комитета Тульской области по тарифам от 18.12.2015г. № 46/12 "Об установлении тарифов на тепловую энергию,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поставляемую потребителям Тульской области, на долгосрочный период регулирования на 2016-2018  для организаций Тульской области"</t>
  </si>
  <si>
    <t xml:space="preserve">Информация об утвержденных тарифах на тепловую энергию, реализуемую филиалом "Черепетская ГРЭС  им. Д.Г.Жимерина"  АО "Интер РАО - Электрогенерация" на 2016-2018 гг.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</si>
</sst>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.0000000000"/>
    <numFmt numFmtId="166" formatCode="_-* #,##0.00_р_._-;\-* #,##0.00_р_._-;_-* &quot;-&quot;_р_.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b/>
      <vertAlign val="superscript"/>
      <sz val="9"/>
      <name val="Tahoma"/>
      <family val="2"/>
      <charset val="204"/>
    </font>
    <font>
      <i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vertAlign val="superscript"/>
      <sz val="12"/>
      <color indexed="8"/>
      <name val="Calibri"/>
      <family val="2"/>
      <charset val="204"/>
    </font>
    <font>
      <sz val="13"/>
      <color indexed="10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12"/>
      <name val="Calibri"/>
      <family val="2"/>
      <charset val="204"/>
    </font>
    <font>
      <sz val="10"/>
      <name val="Helv"/>
    </font>
    <font>
      <sz val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1"/>
      <color rgb="FF92D050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vertAlign val="superscript"/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3" fillId="0" borderId="0"/>
    <xf numFmtId="0" fontId="26" fillId="0" borderId="0"/>
  </cellStyleXfs>
  <cellXfs count="37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 wrapText="1"/>
    </xf>
    <xf numFmtId="0" fontId="0" fillId="0" borderId="0" xfId="0" applyAlignment="1"/>
    <xf numFmtId="0" fontId="11" fillId="0" borderId="0" xfId="0" applyFont="1" applyBorder="1"/>
    <xf numFmtId="0" fontId="0" fillId="0" borderId="1" xfId="0" applyBorder="1"/>
    <xf numFmtId="0" fontId="0" fillId="3" borderId="3" xfId="0" applyFill="1" applyBorder="1"/>
    <xf numFmtId="0" fontId="11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vertical="top" wrapText="1"/>
    </xf>
    <xf numFmtId="0" fontId="0" fillId="5" borderId="2" xfId="0" applyFill="1" applyBorder="1" applyAlignment="1">
      <alignment vertical="center" wrapText="1"/>
    </xf>
    <xf numFmtId="0" fontId="0" fillId="2" borderId="2" xfId="0" applyFill="1" applyBorder="1"/>
    <xf numFmtId="0" fontId="11" fillId="3" borderId="3" xfId="0" applyFont="1" applyFill="1" applyBorder="1"/>
    <xf numFmtId="0" fontId="0" fillId="5" borderId="2" xfId="0" applyFill="1" applyBorder="1" applyAlignment="1">
      <alignment wrapText="1"/>
    </xf>
    <xf numFmtId="0" fontId="11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vertical="center" wrapText="1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/>
    </xf>
    <xf numFmtId="0" fontId="0" fillId="5" borderId="3" xfId="0" applyFill="1" applyBorder="1" applyAlignment="1">
      <alignment vertical="top" wrapText="1"/>
    </xf>
    <xf numFmtId="0" fontId="0" fillId="2" borderId="3" xfId="0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vertical="top"/>
    </xf>
    <xf numFmtId="0" fontId="11" fillId="3" borderId="9" xfId="0" applyFont="1" applyFill="1" applyBorder="1" applyAlignment="1"/>
    <xf numFmtId="0" fontId="11" fillId="3" borderId="10" xfId="0" applyFont="1" applyFill="1" applyBorder="1" applyAlignment="1">
      <alignment vertical="top"/>
    </xf>
    <xf numFmtId="0" fontId="0" fillId="3" borderId="11" xfId="0" applyFill="1" applyBorder="1"/>
    <xf numFmtId="0" fontId="11" fillId="7" borderId="8" xfId="0" applyFont="1" applyFill="1" applyBorder="1" applyAlignment="1">
      <alignment vertical="top" wrapText="1"/>
    </xf>
    <xf numFmtId="0" fontId="0" fillId="7" borderId="9" xfId="0" applyFill="1" applyBorder="1"/>
    <xf numFmtId="0" fontId="11" fillId="7" borderId="10" xfId="0" applyFont="1" applyFill="1" applyBorder="1" applyAlignment="1">
      <alignment horizontal="left" vertical="top" wrapText="1"/>
    </xf>
    <xf numFmtId="0" fontId="0" fillId="7" borderId="11" xfId="0" applyFill="1" applyBorder="1"/>
    <xf numFmtId="0" fontId="11" fillId="7" borderId="10" xfId="0" applyFont="1" applyFill="1" applyBorder="1" applyAlignment="1">
      <alignment vertical="top" wrapText="1"/>
    </xf>
    <xf numFmtId="0" fontId="11" fillId="7" borderId="12" xfId="0" applyFont="1" applyFill="1" applyBorder="1" applyAlignment="1">
      <alignment vertical="top"/>
    </xf>
    <xf numFmtId="0" fontId="0" fillId="7" borderId="13" xfId="0" applyFill="1" applyBorder="1"/>
    <xf numFmtId="0" fontId="12" fillId="0" borderId="0" xfId="0" applyFont="1"/>
    <xf numFmtId="0" fontId="12" fillId="5" borderId="15" xfId="0" applyFont="1" applyFill="1" applyBorder="1" applyAlignment="1">
      <alignment horizontal="left" vertical="top" wrapText="1" indent="6"/>
    </xf>
    <xf numFmtId="0" fontId="0" fillId="0" borderId="0" xfId="0" applyFont="1"/>
    <xf numFmtId="0" fontId="15" fillId="0" borderId="0" xfId="0" applyFont="1" applyFill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5" fillId="2" borderId="3" xfId="1" applyNumberFormat="1" applyFont="1" applyFill="1" applyBorder="1" applyAlignment="1" applyProtection="1">
      <alignment horizontal="center" wrapText="1"/>
      <protection locked="0"/>
    </xf>
    <xf numFmtId="4" fontId="5" fillId="2" borderId="3" xfId="1" applyNumberFormat="1" applyFont="1" applyFill="1" applyBorder="1" applyAlignment="1" applyProtection="1">
      <alignment horizontal="center" wrapText="1"/>
    </xf>
    <xf numFmtId="3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3" xfId="1" applyNumberFormat="1" applyFont="1" applyFill="1" applyBorder="1" applyAlignment="1" applyProtection="1">
      <alignment horizontal="center" wrapText="1"/>
    </xf>
    <xf numFmtId="10" fontId="5" fillId="2" borderId="3" xfId="1" applyNumberFormat="1" applyFont="1" applyFill="1" applyBorder="1" applyAlignment="1" applyProtection="1">
      <alignment horizontal="center" wrapText="1"/>
    </xf>
    <xf numFmtId="4" fontId="5" fillId="2" borderId="3" xfId="1" applyNumberFormat="1" applyFont="1" applyFill="1" applyBorder="1" applyAlignment="1" applyProtection="1">
      <alignment horizontal="center" wrapText="1"/>
      <protection locked="0"/>
    </xf>
    <xf numFmtId="4" fontId="5" fillId="2" borderId="18" xfId="1" applyNumberFormat="1" applyFont="1" applyFill="1" applyBorder="1" applyAlignment="1" applyProtection="1">
      <alignment horizontal="center" wrapText="1"/>
      <protection locked="0"/>
    </xf>
    <xf numFmtId="2" fontId="5" fillId="2" borderId="19" xfId="1" applyNumberFormat="1" applyFont="1" applyFill="1" applyBorder="1" applyAlignment="1" applyProtection="1">
      <alignment horizontal="center"/>
    </xf>
    <xf numFmtId="2" fontId="5" fillId="2" borderId="20" xfId="1" applyNumberFormat="1" applyFont="1" applyFill="1" applyBorder="1" applyAlignment="1" applyProtection="1">
      <alignment horizontal="center"/>
    </xf>
    <xf numFmtId="2" fontId="5" fillId="2" borderId="21" xfId="1" applyNumberFormat="1" applyFont="1" applyFill="1" applyBorder="1" applyAlignment="1" applyProtection="1">
      <alignment horizontal="center"/>
    </xf>
    <xf numFmtId="3" fontId="5" fillId="2" borderId="22" xfId="1" applyNumberFormat="1" applyFont="1" applyFill="1" applyBorder="1" applyAlignment="1" applyProtection="1">
      <alignment horizontal="center" wrapText="1"/>
      <protection locked="0"/>
    </xf>
    <xf numFmtId="3" fontId="5" fillId="2" borderId="23" xfId="1" applyNumberFormat="1" applyFont="1" applyFill="1" applyBorder="1" applyAlignment="1" applyProtection="1">
      <alignment horizontal="center" wrapText="1"/>
      <protection locked="0"/>
    </xf>
    <xf numFmtId="0" fontId="4" fillId="5" borderId="24" xfId="1" applyFont="1" applyFill="1" applyBorder="1" applyAlignment="1" applyProtection="1">
      <alignment horizontal="left" wrapText="1"/>
    </xf>
    <xf numFmtId="0" fontId="4" fillId="5" borderId="25" xfId="1" applyFont="1" applyFill="1" applyBorder="1" applyAlignment="1" applyProtection="1">
      <alignment horizontal="left" wrapText="1"/>
    </xf>
    <xf numFmtId="0" fontId="4" fillId="5" borderId="25" xfId="1" applyFont="1" applyFill="1" applyBorder="1" applyAlignment="1" applyProtection="1">
      <alignment wrapText="1"/>
    </xf>
    <xf numFmtId="0" fontId="5" fillId="5" borderId="25" xfId="2" applyFont="1" applyFill="1" applyBorder="1" applyAlignment="1" applyProtection="1">
      <alignment horizontal="left" wrapText="1"/>
    </xf>
    <xf numFmtId="0" fontId="10" fillId="5" borderId="26" xfId="1" applyFont="1" applyFill="1" applyBorder="1" applyAlignment="1" applyProtection="1">
      <alignment horizontal="left" wrapText="1"/>
    </xf>
    <xf numFmtId="0" fontId="0" fillId="2" borderId="2" xfId="0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49" fontId="0" fillId="3" borderId="3" xfId="0" applyNumberFormat="1" applyFill="1" applyBorder="1" applyAlignment="1">
      <alignment horizontal="left"/>
    </xf>
    <xf numFmtId="0" fontId="17" fillId="0" borderId="0" xfId="0" applyFont="1"/>
    <xf numFmtId="0" fontId="2" fillId="3" borderId="3" xfId="0" applyFont="1" applyFill="1" applyBorder="1"/>
    <xf numFmtId="0" fontId="17" fillId="3" borderId="3" xfId="0" applyFont="1" applyFill="1" applyBorder="1"/>
    <xf numFmtId="0" fontId="2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/>
    </xf>
    <xf numFmtId="164" fontId="17" fillId="2" borderId="2" xfId="0" applyNumberFormat="1" applyFont="1" applyFill="1" applyBorder="1"/>
    <xf numFmtId="0" fontId="17" fillId="5" borderId="29" xfId="0" applyFont="1" applyFill="1" applyBorder="1" applyAlignment="1">
      <alignment vertical="top" wrapText="1"/>
    </xf>
    <xf numFmtId="164" fontId="17" fillId="2" borderId="30" xfId="0" applyNumberFormat="1" applyFont="1" applyFill="1" applyBorder="1"/>
    <xf numFmtId="0" fontId="17" fillId="5" borderId="15" xfId="0" applyFont="1" applyFill="1" applyBorder="1" applyAlignment="1">
      <alignment horizontal="left" vertical="top" wrapText="1" indent="2"/>
    </xf>
    <xf numFmtId="164" fontId="17" fillId="2" borderId="14" xfId="0" applyNumberFormat="1" applyFont="1" applyFill="1" applyBorder="1"/>
    <xf numFmtId="0" fontId="17" fillId="5" borderId="15" xfId="0" applyFont="1" applyFill="1" applyBorder="1" applyAlignment="1">
      <alignment horizontal="left" vertical="top" wrapText="1" indent="7"/>
    </xf>
    <xf numFmtId="0" fontId="17" fillId="5" borderId="31" xfId="0" applyFont="1" applyFill="1" applyBorder="1" applyAlignment="1">
      <alignment horizontal="left" vertical="top" wrapText="1" indent="2"/>
    </xf>
    <xf numFmtId="164" fontId="17" fillId="2" borderId="32" xfId="0" applyNumberFormat="1" applyFont="1" applyFill="1" applyBorder="1"/>
    <xf numFmtId="0" fontId="17" fillId="5" borderId="33" xfId="0" applyFont="1" applyFill="1" applyBorder="1" applyAlignment="1">
      <alignment vertical="top" wrapText="1"/>
    </xf>
    <xf numFmtId="164" fontId="17" fillId="2" borderId="34" xfId="0" applyNumberFormat="1" applyFont="1" applyFill="1" applyBorder="1"/>
    <xf numFmtId="0" fontId="7" fillId="0" borderId="0" xfId="0" applyFont="1" applyAlignment="1">
      <alignment horizont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3" fillId="5" borderId="35" xfId="0" applyFont="1" applyFill="1" applyBorder="1" applyAlignment="1">
      <alignment wrapText="1"/>
    </xf>
    <xf numFmtId="1" fontId="7" fillId="2" borderId="36" xfId="0" applyNumberFormat="1" applyFont="1" applyFill="1" applyBorder="1"/>
    <xf numFmtId="0" fontId="24" fillId="5" borderId="3" xfId="0" applyFont="1" applyFill="1" applyBorder="1" applyAlignment="1">
      <alignment wrapText="1"/>
    </xf>
    <xf numFmtId="1" fontId="13" fillId="2" borderId="3" xfId="0" applyNumberFormat="1" applyFont="1" applyFill="1" applyBorder="1"/>
    <xf numFmtId="1" fontId="0" fillId="0" borderId="0" xfId="0" applyNumberFormat="1"/>
    <xf numFmtId="164" fontId="17" fillId="0" borderId="0" xfId="0" applyNumberFormat="1" applyFont="1"/>
    <xf numFmtId="0" fontId="0" fillId="2" borderId="3" xfId="0" applyFill="1" applyBorder="1"/>
    <xf numFmtId="0" fontId="7" fillId="5" borderId="3" xfId="0" applyFont="1" applyFill="1" applyBorder="1"/>
    <xf numFmtId="43" fontId="17" fillId="0" borderId="0" xfId="0" applyNumberFormat="1" applyFont="1"/>
    <xf numFmtId="164" fontId="25" fillId="2" borderId="32" xfId="0" applyNumberFormat="1" applyFont="1" applyFill="1" applyBorder="1"/>
    <xf numFmtId="164" fontId="25" fillId="2" borderId="2" xfId="0" applyNumberFormat="1" applyFont="1" applyFill="1" applyBorder="1"/>
    <xf numFmtId="2" fontId="25" fillId="2" borderId="2" xfId="0" applyNumberFormat="1" applyFont="1" applyFill="1" applyBorder="1"/>
    <xf numFmtId="0" fontId="7" fillId="3" borderId="3" xfId="0" applyFont="1" applyFill="1" applyBorder="1"/>
    <xf numFmtId="0" fontId="7" fillId="4" borderId="2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wrapText="1"/>
    </xf>
    <xf numFmtId="49" fontId="17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49" fontId="14" fillId="8" borderId="27" xfId="3" applyNumberFormat="1" applyFont="1" applyFill="1" applyBorder="1" applyAlignment="1" applyProtection="1">
      <alignment vertical="center" wrapText="1"/>
    </xf>
    <xf numFmtId="49" fontId="14" fillId="9" borderId="27" xfId="3" applyNumberFormat="1" applyFont="1" applyFill="1" applyBorder="1" applyAlignment="1" applyProtection="1">
      <alignment vertical="center" wrapText="1"/>
    </xf>
    <xf numFmtId="49" fontId="14" fillId="9" borderId="27" xfId="3" applyNumberFormat="1" applyFont="1" applyFill="1" applyBorder="1" applyAlignment="1" applyProtection="1">
      <alignment horizontal="left" vertical="center" wrapText="1" indent="1"/>
    </xf>
    <xf numFmtId="164" fontId="12" fillId="2" borderId="42" xfId="0" applyNumberFormat="1" applyFont="1" applyFill="1" applyBorder="1"/>
    <xf numFmtId="0" fontId="12" fillId="2" borderId="42" xfId="0" applyFont="1" applyFill="1" applyBorder="1"/>
    <xf numFmtId="2" fontId="12" fillId="2" borderId="42" xfId="0" applyNumberFormat="1" applyFont="1" applyFill="1" applyBorder="1"/>
    <xf numFmtId="0" fontId="12" fillId="2" borderId="69" xfId="0" applyFont="1" applyFill="1" applyBorder="1"/>
    <xf numFmtId="0" fontId="7" fillId="4" borderId="4" xfId="0" applyFont="1" applyFill="1" applyBorder="1" applyAlignment="1">
      <alignment horizontal="center" vertical="center"/>
    </xf>
    <xf numFmtId="164" fontId="7" fillId="2" borderId="3" xfId="0" applyNumberFormat="1" applyFont="1" applyFill="1" applyBorder="1"/>
    <xf numFmtId="164" fontId="1" fillId="2" borderId="3" xfId="0" applyNumberFormat="1" applyFont="1" applyFill="1" applyBorder="1"/>
    <xf numFmtId="0" fontId="29" fillId="0" borderId="0" xfId="0" applyFont="1"/>
    <xf numFmtId="164" fontId="12" fillId="2" borderId="27" xfId="0" applyNumberFormat="1" applyFont="1" applyFill="1" applyBorder="1"/>
    <xf numFmtId="0" fontId="12" fillId="2" borderId="27" xfId="0" applyFont="1" applyFill="1" applyBorder="1"/>
    <xf numFmtId="2" fontId="12" fillId="2" borderId="27" xfId="0" applyNumberFormat="1" applyFont="1" applyFill="1" applyBorder="1"/>
    <xf numFmtId="0" fontId="12" fillId="2" borderId="7" xfId="0" applyFont="1" applyFill="1" applyBorder="1"/>
    <xf numFmtId="2" fontId="12" fillId="2" borderId="24" xfId="0" applyNumberFormat="1" applyFont="1" applyFill="1" applyBorder="1" applyAlignment="1">
      <alignment horizontal="right"/>
    </xf>
    <xf numFmtId="164" fontId="12" fillId="2" borderId="25" xfId="0" applyNumberFormat="1" applyFont="1" applyFill="1" applyBorder="1" applyAlignment="1">
      <alignment horizontal="right"/>
    </xf>
    <xf numFmtId="0" fontId="12" fillId="2" borderId="25" xfId="0" applyFont="1" applyFill="1" applyBorder="1"/>
    <xf numFmtId="0" fontId="12" fillId="2" borderId="25" xfId="0" applyFont="1" applyFill="1" applyBorder="1" applyAlignment="1">
      <alignment horizontal="center"/>
    </xf>
    <xf numFmtId="2" fontId="12" fillId="2" borderId="25" xfId="0" applyNumberFormat="1" applyFont="1" applyFill="1" applyBorder="1" applyAlignment="1">
      <alignment horizontal="right"/>
    </xf>
    <xf numFmtId="0" fontId="12" fillId="2" borderId="70" xfId="0" applyFont="1" applyFill="1" applyBorder="1" applyAlignment="1">
      <alignment horizontal="center"/>
    </xf>
    <xf numFmtId="2" fontId="12" fillId="2" borderId="26" xfId="0" applyNumberFormat="1" applyFont="1" applyFill="1" applyBorder="1" applyAlignment="1">
      <alignment horizontal="right"/>
    </xf>
    <xf numFmtId="2" fontId="25" fillId="2" borderId="34" xfId="0" applyNumberFormat="1" applyFont="1" applyFill="1" applyBorder="1"/>
    <xf numFmtId="0" fontId="17" fillId="5" borderId="43" xfId="0" applyFont="1" applyFill="1" applyBorder="1" applyAlignment="1">
      <alignment vertical="top" wrapText="1"/>
    </xf>
    <xf numFmtId="0" fontId="17" fillId="5" borderId="42" xfId="0" applyFont="1" applyFill="1" applyBorder="1" applyAlignment="1">
      <alignment horizontal="left" vertical="top" wrapText="1" indent="2"/>
    </xf>
    <xf numFmtId="164" fontId="25" fillId="2" borderId="72" xfId="0" applyNumberFormat="1" applyFont="1" applyFill="1" applyBorder="1"/>
    <xf numFmtId="164" fontId="25" fillId="2" borderId="72" xfId="0" applyNumberFormat="1" applyFont="1" applyFill="1" applyBorder="1" applyAlignment="1">
      <alignment horizontal="right"/>
    </xf>
    <xf numFmtId="164" fontId="25" fillId="2" borderId="7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wrapText="1"/>
    </xf>
    <xf numFmtId="165" fontId="17" fillId="0" borderId="0" xfId="0" applyNumberFormat="1" applyFont="1"/>
    <xf numFmtId="164" fontId="25" fillId="2" borderId="14" xfId="0" applyNumberFormat="1" applyFont="1" applyFill="1" applyBorder="1"/>
    <xf numFmtId="0" fontId="25" fillId="5" borderId="42" xfId="0" applyFont="1" applyFill="1" applyBorder="1" applyAlignment="1">
      <alignment horizontal="left" vertical="top" wrapText="1" indent="2"/>
    </xf>
    <xf numFmtId="0" fontId="25" fillId="5" borderId="67" xfId="0" applyFont="1" applyFill="1" applyBorder="1" applyAlignment="1">
      <alignment horizontal="left" vertical="top" wrapText="1" indent="2"/>
    </xf>
    <xf numFmtId="0" fontId="0" fillId="4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2" fontId="17" fillId="2" borderId="71" xfId="0" applyNumberFormat="1" applyFont="1" applyFill="1" applyBorder="1"/>
    <xf numFmtId="0" fontId="0" fillId="0" borderId="0" xfId="0" applyBorder="1"/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Border="1"/>
    <xf numFmtId="0" fontId="0" fillId="12" borderId="1" xfId="0" applyFill="1" applyBorder="1"/>
    <xf numFmtId="0" fontId="0" fillId="12" borderId="0" xfId="0" applyFill="1" applyBorder="1"/>
    <xf numFmtId="0" fontId="28" fillId="12" borderId="0" xfId="0" applyFont="1" applyFill="1" applyBorder="1"/>
    <xf numFmtId="0" fontId="32" fillId="0" borderId="0" xfId="0" applyFont="1"/>
    <xf numFmtId="0" fontId="36" fillId="6" borderId="54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vertical="center" wrapText="1"/>
    </xf>
    <xf numFmtId="41" fontId="32" fillId="2" borderId="60" xfId="0" applyNumberFormat="1" applyFont="1" applyFill="1" applyBorder="1" applyAlignment="1">
      <alignment horizontal="center" wrapText="1"/>
    </xf>
    <xf numFmtId="41" fontId="32" fillId="2" borderId="4" xfId="0" applyNumberFormat="1" applyFont="1" applyFill="1" applyBorder="1" applyAlignment="1">
      <alignment horizontal="center" wrapText="1"/>
    </xf>
    <xf numFmtId="41" fontId="32" fillId="2" borderId="91" xfId="0" applyNumberFormat="1" applyFont="1" applyFill="1" applyBorder="1" applyAlignment="1">
      <alignment horizontal="center" wrapText="1"/>
    </xf>
    <xf numFmtId="41" fontId="32" fillId="2" borderId="5" xfId="0" applyNumberFormat="1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left"/>
    </xf>
    <xf numFmtId="41" fontId="32" fillId="2" borderId="54" xfId="0" applyNumberFormat="1" applyFont="1" applyFill="1" applyBorder="1" applyAlignment="1">
      <alignment horizontal="center" wrapText="1"/>
    </xf>
    <xf numFmtId="0" fontId="32" fillId="2" borderId="52" xfId="0" applyFont="1" applyFill="1" applyBorder="1" applyAlignment="1">
      <alignment horizontal="center" wrapText="1"/>
    </xf>
    <xf numFmtId="0" fontId="32" fillId="2" borderId="49" xfId="0" applyFont="1" applyFill="1" applyBorder="1" applyAlignment="1">
      <alignment horizontal="center" wrapText="1"/>
    </xf>
    <xf numFmtId="41" fontId="32" fillId="2" borderId="49" xfId="0" applyNumberFormat="1" applyFont="1" applyFill="1" applyBorder="1" applyAlignment="1">
      <alignment horizontal="center" wrapText="1"/>
    </xf>
    <xf numFmtId="166" fontId="32" fillId="2" borderId="49" xfId="0" applyNumberFormat="1" applyFont="1" applyFill="1" applyBorder="1" applyAlignment="1">
      <alignment horizontal="center" wrapText="1"/>
    </xf>
    <xf numFmtId="0" fontId="38" fillId="0" borderId="4" xfId="0" applyFont="1" applyFill="1" applyBorder="1" applyAlignment="1">
      <alignment horizontal="left" vertical="center" wrapText="1"/>
    </xf>
    <xf numFmtId="41" fontId="38" fillId="2" borderId="5" xfId="0" applyNumberFormat="1" applyFont="1" applyFill="1" applyBorder="1" applyAlignment="1">
      <alignment horizontal="center" wrapText="1"/>
    </xf>
    <xf numFmtId="0" fontId="38" fillId="0" borderId="4" xfId="0" applyFont="1" applyFill="1" applyBorder="1" applyAlignment="1">
      <alignment horizontal="left"/>
    </xf>
    <xf numFmtId="41" fontId="38" fillId="2" borderId="49" xfId="0" applyNumberFormat="1" applyFont="1" applyFill="1" applyBorder="1" applyAlignment="1">
      <alignment horizontal="center" wrapText="1"/>
    </xf>
    <xf numFmtId="0" fontId="39" fillId="6" borderId="5" xfId="0" applyFont="1" applyFill="1" applyBorder="1" applyAlignment="1">
      <alignment vertical="center" wrapText="1"/>
    </xf>
    <xf numFmtId="2" fontId="38" fillId="2" borderId="4" xfId="0" applyNumberFormat="1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14" fillId="0" borderId="82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top"/>
    </xf>
    <xf numFmtId="0" fontId="14" fillId="0" borderId="75" xfId="0" applyFont="1" applyFill="1" applyBorder="1" applyAlignment="1">
      <alignment horizontal="left" vertical="top"/>
    </xf>
    <xf numFmtId="0" fontId="25" fillId="0" borderId="43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4" fillId="0" borderId="92" xfId="0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14" fillId="0" borderId="79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25" fillId="0" borderId="67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/>
    </xf>
    <xf numFmtId="0" fontId="25" fillId="0" borderId="76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 wrapText="1"/>
    </xf>
    <xf numFmtId="0" fontId="38" fillId="0" borderId="56" xfId="0" applyFont="1" applyFill="1" applyBorder="1" applyAlignment="1">
      <alignment horizontal="center" wrapText="1"/>
    </xf>
    <xf numFmtId="0" fontId="38" fillId="0" borderId="51" xfId="0" applyFont="1" applyFill="1" applyBorder="1" applyAlignment="1">
      <alignment horizontal="center" wrapText="1"/>
    </xf>
    <xf numFmtId="0" fontId="38" fillId="0" borderId="77" xfId="0" applyFont="1" applyFill="1" applyBorder="1" applyAlignment="1">
      <alignment horizontal="center" wrapText="1"/>
    </xf>
    <xf numFmtId="0" fontId="38" fillId="0" borderId="37" xfId="0" applyFont="1" applyFill="1" applyBorder="1" applyAlignment="1">
      <alignment horizontal="center" wrapText="1"/>
    </xf>
    <xf numFmtId="0" fontId="38" fillId="0" borderId="78" xfId="0" applyFont="1" applyFill="1" applyBorder="1" applyAlignment="1">
      <alignment horizontal="center" wrapText="1"/>
    </xf>
    <xf numFmtId="0" fontId="38" fillId="0" borderId="52" xfId="0" applyFont="1" applyFill="1" applyBorder="1" applyAlignment="1">
      <alignment horizontal="left" vertical="center" wrapText="1"/>
    </xf>
    <xf numFmtId="0" fontId="38" fillId="0" borderId="53" xfId="0" applyFont="1" applyFill="1" applyBorder="1" applyAlignment="1">
      <alignment horizontal="left" vertical="center" wrapText="1"/>
    </xf>
    <xf numFmtId="0" fontId="14" fillId="0" borderId="83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38" fillId="0" borderId="42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top"/>
    </xf>
    <xf numFmtId="0" fontId="38" fillId="0" borderId="75" xfId="0" applyFont="1" applyFill="1" applyBorder="1" applyAlignment="1">
      <alignment horizontal="center" vertical="top"/>
    </xf>
    <xf numFmtId="0" fontId="38" fillId="0" borderId="67" xfId="0" applyFont="1" applyFill="1" applyBorder="1" applyAlignment="1">
      <alignment horizontal="center" vertical="top"/>
    </xf>
    <xf numFmtId="0" fontId="38" fillId="0" borderId="68" xfId="0" applyFont="1" applyFill="1" applyBorder="1" applyAlignment="1">
      <alignment horizontal="center" vertical="top"/>
    </xf>
    <xf numFmtId="0" fontId="38" fillId="0" borderId="76" xfId="0" applyFont="1" applyFill="1" applyBorder="1" applyAlignment="1">
      <alignment horizontal="center" vertical="top"/>
    </xf>
    <xf numFmtId="0" fontId="12" fillId="4" borderId="54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38" fillId="6" borderId="95" xfId="0" applyFont="1" applyFill="1" applyBorder="1" applyAlignment="1">
      <alignment horizontal="center" vertical="center" wrapText="1"/>
    </xf>
    <xf numFmtId="0" fontId="38" fillId="6" borderId="96" xfId="0" applyFont="1" applyFill="1" applyBorder="1" applyAlignment="1">
      <alignment horizontal="center" vertical="center" wrapText="1"/>
    </xf>
    <xf numFmtId="0" fontId="38" fillId="6" borderId="94" xfId="0" applyFont="1" applyFill="1" applyBorder="1" applyAlignment="1">
      <alignment horizontal="center" vertical="center" wrapText="1"/>
    </xf>
    <xf numFmtId="0" fontId="38" fillId="6" borderId="97" xfId="0" applyFont="1" applyFill="1" applyBorder="1" applyAlignment="1">
      <alignment horizontal="center" vertical="center" wrapText="1"/>
    </xf>
    <xf numFmtId="0" fontId="38" fillId="0" borderId="88" xfId="0" applyFont="1" applyFill="1" applyBorder="1" applyAlignment="1">
      <alignment horizontal="left" vertical="center" wrapText="1"/>
    </xf>
    <xf numFmtId="0" fontId="38" fillId="0" borderId="89" xfId="0" applyFont="1" applyFill="1" applyBorder="1" applyAlignment="1">
      <alignment horizontal="left" vertical="center" wrapText="1"/>
    </xf>
    <xf numFmtId="0" fontId="38" fillId="0" borderId="88" xfId="0" applyFont="1" applyFill="1" applyBorder="1" applyAlignment="1">
      <alignment horizontal="left" vertical="center"/>
    </xf>
    <xf numFmtId="0" fontId="38" fillId="0" borderId="89" xfId="0" applyFont="1" applyFill="1" applyBorder="1" applyAlignment="1">
      <alignment horizontal="left" vertical="center"/>
    </xf>
    <xf numFmtId="0" fontId="39" fillId="6" borderId="54" xfId="0" applyFont="1" applyFill="1" applyBorder="1" applyAlignment="1">
      <alignment horizontal="center" vertical="center" wrapText="1"/>
    </xf>
    <xf numFmtId="0" fontId="39" fillId="6" borderId="57" xfId="0" applyFont="1" applyFill="1" applyBorder="1" applyAlignment="1">
      <alignment horizontal="center" vertical="center" wrapText="1"/>
    </xf>
    <xf numFmtId="0" fontId="39" fillId="6" borderId="55" xfId="0" applyFont="1" applyFill="1" applyBorder="1" applyAlignment="1">
      <alignment horizontal="center" vertical="center" wrapText="1"/>
    </xf>
    <xf numFmtId="0" fontId="32" fillId="0" borderId="88" xfId="0" applyFont="1" applyFill="1" applyBorder="1" applyAlignment="1">
      <alignment horizontal="left" vertical="center" wrapText="1"/>
    </xf>
    <xf numFmtId="0" fontId="32" fillId="0" borderId="89" xfId="0" applyFont="1" applyFill="1" applyBorder="1" applyAlignment="1">
      <alignment horizontal="left" vertical="center" wrapText="1"/>
    </xf>
    <xf numFmtId="0" fontId="32" fillId="0" borderId="88" xfId="0" applyFont="1" applyFill="1" applyBorder="1" applyAlignment="1">
      <alignment horizontal="left" vertical="center"/>
    </xf>
    <xf numFmtId="0" fontId="32" fillId="0" borderId="89" xfId="0" applyFont="1" applyFill="1" applyBorder="1" applyAlignment="1">
      <alignment horizontal="left" vertical="center"/>
    </xf>
    <xf numFmtId="2" fontId="32" fillId="2" borderId="5" xfId="0" applyNumberFormat="1" applyFont="1" applyFill="1" applyBorder="1" applyAlignment="1">
      <alignment horizontal="center" vertical="center" wrapText="1"/>
    </xf>
    <xf numFmtId="2" fontId="32" fillId="2" borderId="49" xfId="0" applyNumberFormat="1" applyFont="1" applyFill="1" applyBorder="1" applyAlignment="1">
      <alignment horizontal="center" vertical="center" wrapText="1"/>
    </xf>
    <xf numFmtId="2" fontId="32" fillId="2" borderId="51" xfId="0" applyNumberFormat="1" applyFont="1" applyFill="1" applyBorder="1" applyAlignment="1">
      <alignment horizontal="center" vertical="center" wrapText="1"/>
    </xf>
    <xf numFmtId="2" fontId="32" fillId="2" borderId="53" xfId="0" applyNumberFormat="1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32" fillId="0" borderId="53" xfId="0" applyFont="1" applyFill="1" applyBorder="1" applyAlignment="1">
      <alignment horizontal="left" vertical="center" wrapText="1"/>
    </xf>
    <xf numFmtId="0" fontId="34" fillId="4" borderId="54" xfId="0" applyFont="1" applyFill="1" applyBorder="1" applyAlignment="1">
      <alignment horizontal="center"/>
    </xf>
    <xf numFmtId="0" fontId="32" fillId="4" borderId="57" xfId="0" applyFont="1" applyFill="1" applyBorder="1" applyAlignment="1">
      <alignment horizontal="center"/>
    </xf>
    <xf numFmtId="0" fontId="32" fillId="4" borderId="55" xfId="0" applyFont="1" applyFill="1" applyBorder="1" applyAlignment="1">
      <alignment horizontal="center"/>
    </xf>
    <xf numFmtId="0" fontId="32" fillId="4" borderId="54" xfId="0" applyFont="1" applyFill="1" applyBorder="1" applyAlignment="1">
      <alignment horizontal="center"/>
    </xf>
    <xf numFmtId="0" fontId="32" fillId="6" borderId="93" xfId="0" applyFont="1" applyFill="1" applyBorder="1" applyAlignment="1">
      <alignment horizontal="center" vertical="center" wrapText="1"/>
    </xf>
    <xf numFmtId="0" fontId="32" fillId="6" borderId="84" xfId="0" applyFont="1" applyFill="1" applyBorder="1" applyAlignment="1">
      <alignment horizontal="center" vertical="center" wrapText="1"/>
    </xf>
    <xf numFmtId="0" fontId="32" fillId="6" borderId="94" xfId="0" applyFont="1" applyFill="1" applyBorder="1" applyAlignment="1">
      <alignment horizontal="center" vertical="center" wrapText="1"/>
    </xf>
    <xf numFmtId="0" fontId="32" fillId="6" borderId="33" xfId="0" applyFont="1" applyFill="1" applyBorder="1" applyAlignment="1">
      <alignment horizontal="center" vertical="center" wrapText="1"/>
    </xf>
    <xf numFmtId="0" fontId="32" fillId="6" borderId="50" xfId="0" applyFont="1" applyFill="1" applyBorder="1" applyAlignment="1">
      <alignment horizontal="center" vertical="center" wrapText="1"/>
    </xf>
    <xf numFmtId="0" fontId="32" fillId="6" borderId="56" xfId="0" applyFont="1" applyFill="1" applyBorder="1" applyAlignment="1">
      <alignment horizontal="center" vertical="center" wrapText="1"/>
    </xf>
    <xf numFmtId="0" fontId="32" fillId="6" borderId="85" xfId="0" applyFont="1" applyFill="1" applyBorder="1" applyAlignment="1">
      <alignment horizontal="center" vertical="center" wrapText="1"/>
    </xf>
    <xf numFmtId="0" fontId="32" fillId="6" borderId="86" xfId="0" applyFont="1" applyFill="1" applyBorder="1" applyAlignment="1">
      <alignment horizontal="center" vertical="center" wrapText="1"/>
    </xf>
    <xf numFmtId="0" fontId="32" fillId="6" borderId="87" xfId="0" applyFont="1" applyFill="1" applyBorder="1" applyAlignment="1">
      <alignment horizontal="center" vertical="center" wrapText="1"/>
    </xf>
    <xf numFmtId="0" fontId="36" fillId="6" borderId="88" xfId="0" applyFont="1" applyFill="1" applyBorder="1" applyAlignment="1">
      <alignment horizontal="center" vertical="center" wrapText="1"/>
    </xf>
    <xf numFmtId="0" fontId="36" fillId="6" borderId="90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49" xfId="0" applyFont="1" applyFill="1" applyBorder="1" applyAlignment="1">
      <alignment horizontal="center" vertical="center" wrapText="1"/>
    </xf>
    <xf numFmtId="0" fontId="36" fillId="6" borderId="89" xfId="0" applyFont="1" applyFill="1" applyBorder="1" applyAlignment="1">
      <alignment horizontal="center" vertical="center" wrapText="1"/>
    </xf>
    <xf numFmtId="0" fontId="38" fillId="0" borderId="79" xfId="0" applyFont="1" applyFill="1" applyBorder="1" applyAlignment="1">
      <alignment horizontal="center" vertical="top"/>
    </xf>
    <xf numFmtId="0" fontId="38" fillId="0" borderId="3" xfId="0" applyFont="1" applyFill="1" applyBorder="1" applyAlignment="1">
      <alignment horizontal="center" vertical="top"/>
    </xf>
    <xf numFmtId="0" fontId="38" fillId="0" borderId="27" xfId="0" applyFont="1" applyFill="1" applyBorder="1" applyAlignment="1">
      <alignment horizontal="center" vertical="top"/>
    </xf>
    <xf numFmtId="0" fontId="38" fillId="0" borderId="16" xfId="0" applyFont="1" applyFill="1" applyBorder="1" applyAlignment="1">
      <alignment horizontal="center" vertical="top"/>
    </xf>
    <xf numFmtId="0" fontId="38" fillId="0" borderId="83" xfId="0" applyFont="1" applyFill="1" applyBorder="1" applyAlignment="1">
      <alignment horizontal="center" vertical="top"/>
    </xf>
    <xf numFmtId="0" fontId="38" fillId="0" borderId="6" xfId="0" applyFont="1" applyFill="1" applyBorder="1" applyAlignment="1">
      <alignment horizontal="center" vertical="top"/>
    </xf>
    <xf numFmtId="0" fontId="38" fillId="0" borderId="7" xfId="0" applyFont="1" applyFill="1" applyBorder="1" applyAlignment="1">
      <alignment horizontal="center" vertical="top"/>
    </xf>
    <xf numFmtId="0" fontId="38" fillId="0" borderId="81" xfId="0" applyFont="1" applyFill="1" applyBorder="1" applyAlignment="1">
      <alignment horizontal="center" vertical="top"/>
    </xf>
    <xf numFmtId="0" fontId="38" fillId="0" borderId="17" xfId="0" applyFont="1" applyFill="1" applyBorder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0" fillId="11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1" fillId="7" borderId="46" xfId="0" applyFont="1" applyFill="1" applyBorder="1" applyAlignment="1">
      <alignment horizontal="left" vertical="top" wrapText="1"/>
    </xf>
    <xf numFmtId="0" fontId="11" fillId="7" borderId="47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left"/>
    </xf>
    <xf numFmtId="0" fontId="11" fillId="7" borderId="3" xfId="0" applyFont="1" applyFill="1" applyBorder="1" applyAlignment="1">
      <alignment horizontal="left"/>
    </xf>
    <xf numFmtId="0" fontId="0" fillId="7" borderId="4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1" fillId="7" borderId="10" xfId="0" applyFont="1" applyFill="1" applyBorder="1" applyAlignment="1">
      <alignment horizontal="left" wrapText="1"/>
    </xf>
    <xf numFmtId="0" fontId="11" fillId="7" borderId="3" xfId="0" applyFont="1" applyFill="1" applyBorder="1" applyAlignment="1">
      <alignment horizontal="left" wrapText="1"/>
    </xf>
    <xf numFmtId="0" fontId="0" fillId="7" borderId="47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40" xfId="0" applyFont="1" applyFill="1" applyBorder="1" applyAlignment="1">
      <alignment horizontal="left"/>
    </xf>
    <xf numFmtId="0" fontId="0" fillId="3" borderId="4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7" borderId="8" xfId="0" applyFont="1" applyFill="1" applyBorder="1" applyAlignment="1">
      <alignment horizontal="left" vertical="top" wrapText="1"/>
    </xf>
    <xf numFmtId="0" fontId="11" fillId="7" borderId="40" xfId="0" applyFont="1" applyFill="1" applyBorder="1" applyAlignment="1">
      <alignment horizontal="left" vertical="top" wrapText="1"/>
    </xf>
    <xf numFmtId="0" fontId="0" fillId="7" borderId="4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1" fillId="7" borderId="12" xfId="0" applyFont="1" applyFill="1" applyBorder="1" applyAlignment="1">
      <alignment horizontal="left"/>
    </xf>
    <xf numFmtId="0" fontId="11" fillId="7" borderId="45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2" fillId="2" borderId="67" xfId="0" applyFont="1" applyFill="1" applyBorder="1" applyAlignment="1">
      <alignment horizontal="center"/>
    </xf>
    <xf numFmtId="0" fontId="12" fillId="2" borderId="68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164" fontId="12" fillId="2" borderId="43" xfId="0" applyNumberFormat="1" applyFont="1" applyFill="1" applyBorder="1" applyAlignment="1">
      <alignment horizontal="center"/>
    </xf>
    <xf numFmtId="164" fontId="12" fillId="2" borderId="44" xfId="0" applyNumberFormat="1" applyFont="1" applyFill="1" applyBorder="1" applyAlignment="1">
      <alignment horizontal="center"/>
    </xf>
    <xf numFmtId="2" fontId="12" fillId="2" borderId="42" xfId="0" applyNumberFormat="1" applyFont="1" applyFill="1" applyBorder="1" applyAlignment="1">
      <alignment horizontal="center"/>
    </xf>
    <xf numFmtId="2" fontId="12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0" fillId="2" borderId="27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5" fillId="0" borderId="0" xfId="0" applyFont="1" applyFill="1" applyAlignment="1">
      <alignment horizontal="center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11" borderId="50" xfId="1" applyFont="1" applyFill="1" applyBorder="1" applyAlignment="1" applyProtection="1">
      <alignment horizontal="center" vertical="center" wrapText="1"/>
    </xf>
    <xf numFmtId="0" fontId="4" fillId="11" borderId="56" xfId="1" applyFont="1" applyFill="1" applyBorder="1" applyAlignment="1" applyProtection="1">
      <alignment horizontal="center" vertical="center" wrapText="1"/>
    </xf>
    <xf numFmtId="0" fontId="4" fillId="11" borderId="51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49" xfId="1" applyFont="1" applyFill="1" applyBorder="1" applyAlignment="1" applyProtection="1">
      <alignment horizontal="center" vertical="center" wrapText="1"/>
    </xf>
    <xf numFmtId="0" fontId="4" fillId="4" borderId="51" xfId="1" applyFont="1" applyFill="1" applyBorder="1" applyAlignment="1" applyProtection="1">
      <alignment horizontal="center" vertical="center" wrapText="1"/>
    </xf>
    <xf numFmtId="0" fontId="4" fillId="4" borderId="53" xfId="1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1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3" borderId="54" xfId="0" applyFill="1" applyBorder="1" applyAlignment="1"/>
    <xf numFmtId="0" fontId="0" fillId="3" borderId="57" xfId="0" applyFill="1" applyBorder="1" applyAlignment="1"/>
    <xf numFmtId="0" fontId="0" fillId="3" borderId="55" xfId="0" applyFill="1" applyBorder="1" applyAlignment="1"/>
    <xf numFmtId="0" fontId="0" fillId="3" borderId="54" xfId="0" applyFill="1" applyBorder="1" applyAlignment="1">
      <alignment horizontal="left"/>
    </xf>
    <xf numFmtId="0" fontId="0" fillId="3" borderId="57" xfId="0" applyFill="1" applyBorder="1" applyAlignment="1">
      <alignment horizontal="left"/>
    </xf>
    <xf numFmtId="0" fontId="0" fillId="3" borderId="55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2" borderId="50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10" borderId="7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10" borderId="63" xfId="0" applyFill="1" applyBorder="1" applyAlignment="1">
      <alignment horizontal="center" vertical="top" wrapText="1"/>
    </xf>
    <xf numFmtId="0" fontId="0" fillId="10" borderId="64" xfId="0" applyFill="1" applyBorder="1" applyAlignment="1">
      <alignment horizontal="center" vertical="top" wrapText="1"/>
    </xf>
    <xf numFmtId="0" fontId="0" fillId="10" borderId="0" xfId="0" applyFill="1" applyBorder="1" applyAlignment="1">
      <alignment horizontal="center" vertical="top" wrapText="1"/>
    </xf>
    <xf numFmtId="0" fontId="0" fillId="10" borderId="65" xfId="0" applyFill="1" applyBorder="1" applyAlignment="1">
      <alignment horizontal="center" vertical="top" wrapText="1"/>
    </xf>
    <xf numFmtId="0" fontId="0" fillId="10" borderId="38" xfId="0" applyFill="1" applyBorder="1" applyAlignment="1">
      <alignment horizontal="center" vertical="top" wrapText="1"/>
    </xf>
    <xf numFmtId="0" fontId="0" fillId="10" borderId="37" xfId="0" applyFill="1" applyBorder="1" applyAlignment="1">
      <alignment horizontal="center" vertical="top" wrapText="1"/>
    </xf>
    <xf numFmtId="0" fontId="0" fillId="10" borderId="66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10" borderId="7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0" fillId="10" borderId="63" xfId="0" applyFill="1" applyBorder="1" applyAlignment="1">
      <alignment horizontal="left" vertical="center"/>
    </xf>
    <xf numFmtId="0" fontId="0" fillId="10" borderId="64" xfId="0" applyFill="1" applyBorder="1" applyAlignment="1">
      <alignment horizontal="left" vertical="center" wrapText="1"/>
    </xf>
    <xf numFmtId="0" fontId="0" fillId="10" borderId="0" xfId="0" applyFill="1" applyBorder="1" applyAlignment="1">
      <alignment horizontal="left" vertical="center" wrapText="1"/>
    </xf>
    <xf numFmtId="0" fontId="0" fillId="10" borderId="65" xfId="0" applyFill="1" applyBorder="1" applyAlignment="1">
      <alignment horizontal="left" vertical="center" wrapText="1"/>
    </xf>
    <xf numFmtId="0" fontId="0" fillId="10" borderId="38" xfId="0" applyFill="1" applyBorder="1" applyAlignment="1">
      <alignment horizontal="left" vertical="center" wrapText="1"/>
    </xf>
    <xf numFmtId="0" fontId="0" fillId="10" borderId="37" xfId="0" applyFill="1" applyBorder="1" applyAlignment="1">
      <alignment horizontal="left" vertical="center" wrapText="1"/>
    </xf>
    <xf numFmtId="0" fontId="0" fillId="10" borderId="66" xfId="0" applyFill="1" applyBorder="1" applyAlignment="1">
      <alignment horizontal="left" vertical="center" wrapText="1"/>
    </xf>
  </cellXfs>
  <cellStyles count="5">
    <cellStyle name="Обычный" xfId="0" builtinId="0"/>
    <cellStyle name="Обычный_Калькуляция воды" xfId="1"/>
    <cellStyle name="Обычный_тарифы на 2002г с 1-01" xfId="2"/>
    <cellStyle name="Обычный_Тепло" xfId="3"/>
    <cellStyle name="Стиль 1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1"/>
  <sheetViews>
    <sheetView workbookViewId="0">
      <selection activeCell="B15" sqref="B15"/>
    </sheetView>
  </sheetViews>
  <sheetFormatPr defaultRowHeight="15" x14ac:dyDescent="0.25"/>
  <cols>
    <col min="2" max="2" width="47.28515625" customWidth="1"/>
    <col min="3" max="3" width="16.42578125" customWidth="1"/>
  </cols>
  <sheetData>
    <row r="4" spans="2:3" ht="111.75" customHeight="1" x14ac:dyDescent="0.25">
      <c r="B4" s="169" t="s">
        <v>130</v>
      </c>
      <c r="C4" s="170"/>
    </row>
    <row r="5" spans="2:3" ht="33.75" customHeight="1" x14ac:dyDescent="0.25">
      <c r="B5" s="16" t="s">
        <v>38</v>
      </c>
      <c r="C5" s="19" t="s">
        <v>15</v>
      </c>
    </row>
    <row r="6" spans="2:3" ht="33" customHeight="1" x14ac:dyDescent="0.25">
      <c r="B6" s="17" t="s">
        <v>2</v>
      </c>
      <c r="C6" s="19" t="s">
        <v>24</v>
      </c>
    </row>
    <row r="7" spans="2:3" ht="30" x14ac:dyDescent="0.25">
      <c r="B7" s="14" t="s">
        <v>39</v>
      </c>
      <c r="C7" s="19" t="s">
        <v>15</v>
      </c>
    </row>
    <row r="8" spans="2:3" ht="30" x14ac:dyDescent="0.25">
      <c r="B8" s="18" t="s">
        <v>40</v>
      </c>
      <c r="C8" s="19" t="s">
        <v>15</v>
      </c>
    </row>
    <row r="9" spans="2:3" ht="30" x14ac:dyDescent="0.25">
      <c r="B9" s="14" t="s">
        <v>41</v>
      </c>
      <c r="C9" s="19" t="s">
        <v>24</v>
      </c>
    </row>
    <row r="10" spans="2:3" ht="45" x14ac:dyDescent="0.25">
      <c r="B10" s="14" t="s">
        <v>3</v>
      </c>
      <c r="C10" s="19" t="s">
        <v>28</v>
      </c>
    </row>
    <row r="11" spans="2:3" ht="30" x14ac:dyDescent="0.25">
      <c r="B11" s="14" t="s">
        <v>4</v>
      </c>
      <c r="C11" s="19" t="s">
        <v>28</v>
      </c>
    </row>
  </sheetData>
  <mergeCells count="1">
    <mergeCell ref="B4:C4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A22" sqref="A21:A22"/>
    </sheetView>
  </sheetViews>
  <sheetFormatPr defaultRowHeight="15" x14ac:dyDescent="0.25"/>
  <cols>
    <col min="1" max="1" width="50.5703125" style="3" customWidth="1"/>
    <col min="2" max="2" width="26.28515625" style="3" customWidth="1"/>
    <col min="3" max="3" width="25.7109375" customWidth="1"/>
    <col min="4" max="4" width="25.42578125" customWidth="1"/>
  </cols>
  <sheetData>
    <row r="1" spans="1:5" ht="15.75" x14ac:dyDescent="0.25">
      <c r="A1" s="315" t="s">
        <v>147</v>
      </c>
      <c r="B1" s="315"/>
      <c r="C1" s="315"/>
      <c r="D1" s="315"/>
    </row>
    <row r="2" spans="1:5" ht="16.5" thickBot="1" x14ac:dyDescent="0.3">
      <c r="A2" s="44"/>
      <c r="B2" s="44"/>
    </row>
    <row r="3" spans="1:5" ht="15.75" thickBot="1" x14ac:dyDescent="0.3">
      <c r="A3" s="21" t="s">
        <v>0</v>
      </c>
      <c r="B3" s="324"/>
      <c r="C3" s="325"/>
      <c r="D3" s="326"/>
      <c r="E3" s="26"/>
    </row>
    <row r="4" spans="1:5" ht="15.75" thickBot="1" x14ac:dyDescent="0.3">
      <c r="A4" s="20" t="s">
        <v>29</v>
      </c>
      <c r="B4" s="324"/>
      <c r="C4" s="325"/>
      <c r="D4" s="326"/>
      <c r="E4" s="26"/>
    </row>
    <row r="5" spans="1:5" ht="15.75" thickBot="1" x14ac:dyDescent="0.3">
      <c r="A5" s="20" t="s">
        <v>30</v>
      </c>
      <c r="B5" s="324"/>
      <c r="C5" s="325"/>
      <c r="D5" s="326"/>
      <c r="E5" s="26"/>
    </row>
    <row r="6" spans="1:5" ht="15.75" thickBot="1" x14ac:dyDescent="0.3">
      <c r="A6" s="20" t="s">
        <v>80</v>
      </c>
      <c r="B6" s="324"/>
      <c r="C6" s="325"/>
      <c r="D6" s="326"/>
      <c r="E6" s="26"/>
    </row>
    <row r="7" spans="1:5" s="3" customFormat="1" ht="15.75" thickBot="1" x14ac:dyDescent="0.3"/>
    <row r="8" spans="1:5" ht="27" customHeight="1" thickBot="1" x14ac:dyDescent="0.3">
      <c r="A8" s="316" t="s">
        <v>150</v>
      </c>
      <c r="B8" s="320" t="s">
        <v>153</v>
      </c>
      <c r="C8" s="320" t="s">
        <v>92</v>
      </c>
      <c r="D8" s="322" t="s">
        <v>159</v>
      </c>
    </row>
    <row r="9" spans="1:5" ht="12" customHeight="1" thickBot="1" x14ac:dyDescent="0.3">
      <c r="A9" s="316"/>
      <c r="B9" s="321"/>
      <c r="C9" s="321"/>
      <c r="D9" s="323"/>
    </row>
    <row r="10" spans="1:5" ht="15.75" thickBot="1" x14ac:dyDescent="0.3">
      <c r="A10" s="317" t="s">
        <v>151</v>
      </c>
      <c r="B10" s="318"/>
      <c r="C10" s="318"/>
      <c r="D10" s="319"/>
    </row>
    <row r="11" spans="1:5" x14ac:dyDescent="0.25">
      <c r="A11" s="59" t="s">
        <v>160</v>
      </c>
      <c r="B11" s="56"/>
      <c r="C11" s="54"/>
      <c r="D11" s="55"/>
    </row>
    <row r="12" spans="1:5" ht="24" x14ac:dyDescent="0.25">
      <c r="A12" s="60" t="s">
        <v>64</v>
      </c>
      <c r="B12" s="57"/>
      <c r="C12" s="48"/>
      <c r="D12" s="45"/>
    </row>
    <row r="13" spans="1:5" ht="24" x14ac:dyDescent="0.25">
      <c r="A13" s="60" t="s">
        <v>65</v>
      </c>
      <c r="B13" s="57"/>
      <c r="C13" s="47"/>
      <c r="D13" s="45"/>
    </row>
    <row r="14" spans="1:5" x14ac:dyDescent="0.25">
      <c r="A14" s="61" t="s">
        <v>66</v>
      </c>
      <c r="B14" s="57"/>
      <c r="C14" s="47"/>
      <c r="D14" s="45"/>
    </row>
    <row r="15" spans="1:5" x14ac:dyDescent="0.25">
      <c r="A15" s="61" t="s">
        <v>67</v>
      </c>
      <c r="B15" s="57"/>
      <c r="C15" s="49"/>
      <c r="D15" s="45"/>
    </row>
    <row r="16" spans="1:5" ht="24" x14ac:dyDescent="0.25">
      <c r="A16" s="60" t="s">
        <v>70</v>
      </c>
      <c r="B16" s="57"/>
      <c r="C16" s="50"/>
      <c r="D16" s="45"/>
    </row>
    <row r="17" spans="1:4" x14ac:dyDescent="0.25">
      <c r="A17" s="62" t="s">
        <v>68</v>
      </c>
      <c r="B17" s="57"/>
      <c r="C17" s="47"/>
      <c r="D17" s="45"/>
    </row>
    <row r="18" spans="1:4" ht="16.5" customHeight="1" x14ac:dyDescent="0.25">
      <c r="A18" s="62" t="s">
        <v>69</v>
      </c>
      <c r="B18" s="57"/>
      <c r="C18" s="51"/>
      <c r="D18" s="45"/>
    </row>
    <row r="19" spans="1:4" x14ac:dyDescent="0.25">
      <c r="A19" s="60" t="s">
        <v>71</v>
      </c>
      <c r="B19" s="57"/>
      <c r="C19" s="48"/>
      <c r="D19" s="45"/>
    </row>
    <row r="20" spans="1:4" ht="24" x14ac:dyDescent="0.25">
      <c r="A20" s="60" t="s">
        <v>72</v>
      </c>
      <c r="B20" s="57"/>
      <c r="C20" s="52"/>
      <c r="D20" s="45"/>
    </row>
    <row r="21" spans="1:4" ht="24" x14ac:dyDescent="0.25">
      <c r="A21" s="60" t="s">
        <v>157</v>
      </c>
      <c r="B21" s="57"/>
      <c r="C21" s="52"/>
      <c r="D21" s="45"/>
    </row>
    <row r="22" spans="1:4" x14ac:dyDescent="0.25">
      <c r="A22" s="60" t="s">
        <v>163</v>
      </c>
      <c r="B22" s="57"/>
      <c r="C22" s="52"/>
      <c r="D22" s="45"/>
    </row>
    <row r="23" spans="1:4" ht="24" x14ac:dyDescent="0.25">
      <c r="A23" s="60" t="s">
        <v>154</v>
      </c>
      <c r="B23" s="57"/>
      <c r="C23" s="52"/>
      <c r="D23" s="45"/>
    </row>
    <row r="24" spans="1:4" ht="24" x14ac:dyDescent="0.25">
      <c r="A24" s="60" t="s">
        <v>155</v>
      </c>
      <c r="B24" s="57"/>
      <c r="C24" s="52"/>
      <c r="D24" s="45"/>
    </row>
    <row r="25" spans="1:4" x14ac:dyDescent="0.25">
      <c r="A25" s="60" t="s">
        <v>158</v>
      </c>
      <c r="B25" s="57"/>
      <c r="C25" s="52"/>
      <c r="D25" s="45"/>
    </row>
    <row r="26" spans="1:4" x14ac:dyDescent="0.25">
      <c r="A26" s="60" t="s">
        <v>156</v>
      </c>
      <c r="B26" s="57"/>
      <c r="C26" s="52"/>
      <c r="D26" s="45"/>
    </row>
    <row r="27" spans="1:4" ht="24" x14ac:dyDescent="0.25">
      <c r="A27" s="60" t="s">
        <v>162</v>
      </c>
      <c r="B27" s="57"/>
      <c r="C27" s="52"/>
      <c r="D27" s="45"/>
    </row>
    <row r="28" spans="1:4" ht="24.75" thickBot="1" x14ac:dyDescent="0.3">
      <c r="A28" s="63" t="s">
        <v>161</v>
      </c>
      <c r="B28" s="58"/>
      <c r="C28" s="53"/>
      <c r="D28" s="46"/>
    </row>
    <row r="29" spans="1:4" ht="114.75" customHeight="1" x14ac:dyDescent="0.25">
      <c r="A29" s="314" t="s">
        <v>152</v>
      </c>
      <c r="B29" s="314"/>
      <c r="C29" s="327"/>
      <c r="D29" s="327"/>
    </row>
    <row r="30" spans="1:4" ht="37.5" customHeight="1" x14ac:dyDescent="0.25">
      <c r="A30" s="314"/>
      <c r="B30" s="314"/>
      <c r="C30" s="314"/>
      <c r="D30" s="314"/>
    </row>
  </sheetData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>
      <selection activeCell="D25" sqref="D25"/>
    </sheetView>
  </sheetViews>
  <sheetFormatPr defaultRowHeight="15" x14ac:dyDescent="0.25"/>
  <cols>
    <col min="1" max="1" width="26.5703125" customWidth="1"/>
    <col min="2" max="2" width="20.7109375" customWidth="1"/>
    <col min="9" max="9" width="9.5703125" bestFit="1" customWidth="1"/>
    <col min="12" max="12" width="10.5703125" bestFit="1" customWidth="1"/>
  </cols>
  <sheetData>
    <row r="1" spans="1:14" x14ac:dyDescent="0.25">
      <c r="A1" s="332" t="s">
        <v>168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4" ht="15.75" thickBot="1" x14ac:dyDescent="0.3">
      <c r="A2" s="8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15.75" thickBot="1" x14ac:dyDescent="0.3">
      <c r="A3" s="86" t="s">
        <v>0</v>
      </c>
      <c r="B3" s="337"/>
      <c r="C3" s="338"/>
      <c r="D3" s="338"/>
      <c r="E3" s="338"/>
      <c r="F3" s="338"/>
      <c r="G3" s="338"/>
      <c r="H3" s="339"/>
    </row>
    <row r="4" spans="1:14" ht="15.75" thickBot="1" x14ac:dyDescent="0.3">
      <c r="A4" s="87" t="s">
        <v>29</v>
      </c>
      <c r="B4" s="340"/>
      <c r="C4" s="341"/>
      <c r="D4" s="341"/>
      <c r="E4" s="341"/>
      <c r="F4" s="341"/>
      <c r="G4" s="341"/>
      <c r="H4" s="342"/>
    </row>
    <row r="5" spans="1:14" ht="15.75" thickBot="1" x14ac:dyDescent="0.3">
      <c r="A5" s="87" t="s">
        <v>30</v>
      </c>
      <c r="B5" s="340"/>
      <c r="C5" s="341"/>
      <c r="D5" s="341"/>
      <c r="E5" s="341"/>
      <c r="F5" s="341"/>
      <c r="G5" s="341"/>
      <c r="H5" s="342"/>
    </row>
    <row r="6" spans="1:14" ht="15.75" thickBot="1" x14ac:dyDescent="0.3">
      <c r="A6" s="87" t="s">
        <v>80</v>
      </c>
      <c r="B6" s="337"/>
      <c r="C6" s="338"/>
      <c r="D6" s="338"/>
      <c r="E6" s="338"/>
      <c r="F6" s="338"/>
      <c r="G6" s="338"/>
      <c r="H6" s="339"/>
    </row>
    <row r="7" spans="1:14" x14ac:dyDescent="0.25">
      <c r="M7" s="331" t="s">
        <v>91</v>
      </c>
      <c r="N7" s="331"/>
    </row>
    <row r="8" spans="1:14" x14ac:dyDescent="0.25">
      <c r="A8" s="334" t="s">
        <v>57</v>
      </c>
      <c r="B8" s="330" t="s">
        <v>169</v>
      </c>
      <c r="C8" s="343" t="s">
        <v>171</v>
      </c>
      <c r="D8" s="343"/>
      <c r="E8" s="343"/>
      <c r="F8" s="343"/>
      <c r="G8" s="343"/>
      <c r="H8" s="343"/>
      <c r="I8" s="343"/>
      <c r="J8" s="343"/>
      <c r="K8" s="343"/>
      <c r="L8" s="344"/>
      <c r="M8" s="330" t="s">
        <v>55</v>
      </c>
      <c r="N8" s="330"/>
    </row>
    <row r="9" spans="1:14" x14ac:dyDescent="0.25">
      <c r="A9" s="335"/>
      <c r="B9" s="330"/>
      <c r="C9" s="343" t="s">
        <v>62</v>
      </c>
      <c r="D9" s="343"/>
      <c r="E9" s="343"/>
      <c r="F9" s="343"/>
      <c r="G9" s="343"/>
      <c r="H9" s="343" t="s">
        <v>63</v>
      </c>
      <c r="I9" s="343"/>
      <c r="J9" s="343"/>
      <c r="K9" s="343"/>
      <c r="L9" s="344"/>
      <c r="M9" s="330"/>
      <c r="N9" s="330"/>
    </row>
    <row r="10" spans="1:14" ht="15.75" thickBot="1" x14ac:dyDescent="0.3">
      <c r="A10" s="336"/>
      <c r="B10" s="334"/>
      <c r="C10" s="23" t="s">
        <v>56</v>
      </c>
      <c r="D10" s="23" t="s">
        <v>58</v>
      </c>
      <c r="E10" s="23" t="s">
        <v>59</v>
      </c>
      <c r="F10" s="23" t="s">
        <v>60</v>
      </c>
      <c r="G10" s="23" t="s">
        <v>61</v>
      </c>
      <c r="H10" s="23" t="s">
        <v>56</v>
      </c>
      <c r="I10" s="23" t="s">
        <v>58</v>
      </c>
      <c r="J10" s="23" t="s">
        <v>59</v>
      </c>
      <c r="K10" s="23" t="s">
        <v>60</v>
      </c>
      <c r="L10" s="24" t="s">
        <v>61</v>
      </c>
      <c r="M10" s="330"/>
      <c r="N10" s="330"/>
    </row>
    <row r="11" spans="1:14" x14ac:dyDescent="0.25">
      <c r="A11" s="88" t="s">
        <v>56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328"/>
      <c r="N11" s="329"/>
    </row>
    <row r="12" spans="1:14" ht="24.75" x14ac:dyDescent="0.25">
      <c r="A12" s="90" t="s">
        <v>170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328"/>
      <c r="N12" s="329"/>
    </row>
    <row r="13" spans="1:14" x14ac:dyDescent="0.25">
      <c r="H13" s="92"/>
    </row>
  </sheetData>
  <mergeCells count="14">
    <mergeCell ref="M12:N12"/>
    <mergeCell ref="M11:N11"/>
    <mergeCell ref="M8:N10"/>
    <mergeCell ref="M7:N7"/>
    <mergeCell ref="A1:L1"/>
    <mergeCell ref="A8:A10"/>
    <mergeCell ref="B3:H3"/>
    <mergeCell ref="B4:H4"/>
    <mergeCell ref="B5:H5"/>
    <mergeCell ref="B8:B10"/>
    <mergeCell ref="C8:L8"/>
    <mergeCell ref="C9:G9"/>
    <mergeCell ref="H9:L9"/>
    <mergeCell ref="B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0"/>
  <sheetViews>
    <sheetView workbookViewId="0">
      <selection activeCell="B13" sqref="B13:B16"/>
    </sheetView>
  </sheetViews>
  <sheetFormatPr defaultRowHeight="15" x14ac:dyDescent="0.25"/>
  <cols>
    <col min="1" max="1" width="41.140625" customWidth="1"/>
    <col min="2" max="2" width="46.42578125" customWidth="1"/>
  </cols>
  <sheetData>
    <row r="2" spans="1:2" x14ac:dyDescent="0.25">
      <c r="A2" s="284" t="s">
        <v>121</v>
      </c>
      <c r="B2" s="308"/>
    </row>
    <row r="3" spans="1:2" ht="56.25" customHeight="1" x14ac:dyDescent="0.25">
      <c r="A3" s="308"/>
      <c r="B3" s="308"/>
    </row>
    <row r="5" spans="1:2" x14ac:dyDescent="0.25">
      <c r="A5" s="11" t="s">
        <v>0</v>
      </c>
      <c r="B5" s="6"/>
    </row>
    <row r="6" spans="1:2" x14ac:dyDescent="0.25">
      <c r="A6" s="11" t="s">
        <v>29</v>
      </c>
      <c r="B6" s="67"/>
    </row>
    <row r="7" spans="1:2" x14ac:dyDescent="0.25">
      <c r="A7" s="11" t="s">
        <v>30</v>
      </c>
      <c r="B7" s="66"/>
    </row>
    <row r="8" spans="1:2" x14ac:dyDescent="0.25">
      <c r="A8" s="11" t="s">
        <v>80</v>
      </c>
      <c r="B8" s="6"/>
    </row>
    <row r="9" spans="1:2" x14ac:dyDescent="0.25">
      <c r="A9" s="11" t="s">
        <v>85</v>
      </c>
      <c r="B9" s="6"/>
    </row>
    <row r="12" spans="1:2" x14ac:dyDescent="0.25">
      <c r="A12" s="13" t="s">
        <v>8</v>
      </c>
      <c r="B12" s="13" t="s">
        <v>6</v>
      </c>
    </row>
    <row r="13" spans="1:2" ht="46.5" customHeight="1" x14ac:dyDescent="0.25">
      <c r="A13" s="14" t="s">
        <v>12</v>
      </c>
      <c r="B13" s="65"/>
    </row>
    <row r="14" spans="1:2" ht="47.25" customHeight="1" x14ac:dyDescent="0.25">
      <c r="A14" s="14" t="s">
        <v>13</v>
      </c>
      <c r="B14" s="65"/>
    </row>
    <row r="15" spans="1:2" ht="48" customHeight="1" x14ac:dyDescent="0.25">
      <c r="A15" s="14" t="s">
        <v>14</v>
      </c>
      <c r="B15" s="65"/>
    </row>
    <row r="16" spans="1:2" ht="51" customHeight="1" x14ac:dyDescent="0.25">
      <c r="A16" s="14" t="s">
        <v>124</v>
      </c>
      <c r="B16" s="65"/>
    </row>
    <row r="19" spans="1:2" x14ac:dyDescent="0.25">
      <c r="A19" s="293" t="s">
        <v>122</v>
      </c>
      <c r="B19" s="293"/>
    </row>
    <row r="20" spans="1:2" ht="50.25" customHeight="1" x14ac:dyDescent="0.25">
      <c r="A20" s="293" t="s">
        <v>123</v>
      </c>
      <c r="B20" s="293"/>
    </row>
  </sheetData>
  <mergeCells count="3">
    <mergeCell ref="A20:B20"/>
    <mergeCell ref="A2:B3"/>
    <mergeCell ref="A19:B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sqref="A1:J1"/>
    </sheetView>
  </sheetViews>
  <sheetFormatPr defaultRowHeight="15" x14ac:dyDescent="0.25"/>
  <cols>
    <col min="1" max="1" width="30.7109375" customWidth="1"/>
    <col min="5" max="5" width="26.140625" customWidth="1"/>
  </cols>
  <sheetData>
    <row r="1" spans="1:10" ht="52.5" customHeight="1" x14ac:dyDescent="0.25">
      <c r="A1" s="345" t="s">
        <v>125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11" t="s">
        <v>0</v>
      </c>
      <c r="B3" s="265"/>
      <c r="C3" s="265"/>
      <c r="D3" s="265"/>
      <c r="E3" s="265"/>
      <c r="G3" s="4"/>
      <c r="H3" s="185"/>
      <c r="I3" s="185"/>
    </row>
    <row r="4" spans="1:10" x14ac:dyDescent="0.25">
      <c r="A4" s="11" t="s">
        <v>29</v>
      </c>
      <c r="B4" s="265"/>
      <c r="C4" s="265"/>
      <c r="D4" s="265"/>
      <c r="E4" s="265"/>
    </row>
    <row r="5" spans="1:10" x14ac:dyDescent="0.25">
      <c r="A5" s="11" t="s">
        <v>30</v>
      </c>
      <c r="B5" s="265"/>
      <c r="C5" s="265"/>
      <c r="D5" s="265"/>
      <c r="E5" s="265"/>
    </row>
    <row r="6" spans="1:10" x14ac:dyDescent="0.25">
      <c r="A6" s="11" t="s">
        <v>80</v>
      </c>
      <c r="B6" s="265"/>
      <c r="C6" s="265"/>
      <c r="D6" s="265"/>
      <c r="E6" s="265"/>
    </row>
    <row r="7" spans="1:10" x14ac:dyDescent="0.25">
      <c r="A7" s="11" t="s">
        <v>86</v>
      </c>
      <c r="B7" s="265"/>
      <c r="C7" s="265"/>
      <c r="D7" s="265"/>
      <c r="E7" s="265"/>
    </row>
    <row r="8" spans="1:10" ht="15.75" thickBot="1" x14ac:dyDescent="0.3">
      <c r="B8" s="333"/>
      <c r="C8" s="333"/>
      <c r="D8" s="333"/>
      <c r="E8" s="333"/>
    </row>
    <row r="9" spans="1:10" x14ac:dyDescent="0.25">
      <c r="A9" s="346"/>
      <c r="B9" s="347"/>
      <c r="C9" s="347"/>
      <c r="D9" s="347"/>
      <c r="E9" s="347"/>
      <c r="F9" s="347"/>
      <c r="G9" s="347"/>
      <c r="H9" s="347"/>
      <c r="I9" s="347"/>
      <c r="J9" s="348"/>
    </row>
    <row r="10" spans="1:10" x14ac:dyDescent="0.25">
      <c r="A10" s="349"/>
      <c r="B10" s="350"/>
      <c r="C10" s="350"/>
      <c r="D10" s="350"/>
      <c r="E10" s="350"/>
      <c r="F10" s="350"/>
      <c r="G10" s="350"/>
      <c r="H10" s="350"/>
      <c r="I10" s="350"/>
      <c r="J10" s="351"/>
    </row>
    <row r="11" spans="1:10" x14ac:dyDescent="0.25">
      <c r="A11" s="349"/>
      <c r="B11" s="350"/>
      <c r="C11" s="350"/>
      <c r="D11" s="350"/>
      <c r="E11" s="350"/>
      <c r="F11" s="350"/>
      <c r="G11" s="350"/>
      <c r="H11" s="350"/>
      <c r="I11" s="350"/>
      <c r="J11" s="351"/>
    </row>
    <row r="12" spans="1:10" x14ac:dyDescent="0.25">
      <c r="A12" s="349"/>
      <c r="B12" s="350"/>
      <c r="C12" s="350"/>
      <c r="D12" s="350"/>
      <c r="E12" s="350"/>
      <c r="F12" s="350"/>
      <c r="G12" s="350"/>
      <c r="H12" s="350"/>
      <c r="I12" s="350"/>
      <c r="J12" s="351"/>
    </row>
    <row r="13" spans="1:10" x14ac:dyDescent="0.25">
      <c r="A13" s="349"/>
      <c r="B13" s="350"/>
      <c r="C13" s="350"/>
      <c r="D13" s="350"/>
      <c r="E13" s="350"/>
      <c r="F13" s="350"/>
      <c r="G13" s="350"/>
      <c r="H13" s="350"/>
      <c r="I13" s="350"/>
      <c r="J13" s="351"/>
    </row>
    <row r="14" spans="1:10" x14ac:dyDescent="0.25">
      <c r="A14" s="349"/>
      <c r="B14" s="350"/>
      <c r="C14" s="350"/>
      <c r="D14" s="350"/>
      <c r="E14" s="350"/>
      <c r="F14" s="350"/>
      <c r="G14" s="350"/>
      <c r="H14" s="350"/>
      <c r="I14" s="350"/>
      <c r="J14" s="351"/>
    </row>
    <row r="15" spans="1:10" x14ac:dyDescent="0.25">
      <c r="A15" s="349"/>
      <c r="B15" s="350"/>
      <c r="C15" s="350"/>
      <c r="D15" s="350"/>
      <c r="E15" s="350"/>
      <c r="F15" s="350"/>
      <c r="G15" s="350"/>
      <c r="H15" s="350"/>
      <c r="I15" s="350"/>
      <c r="J15" s="351"/>
    </row>
    <row r="16" spans="1:10" x14ac:dyDescent="0.25">
      <c r="A16" s="349"/>
      <c r="B16" s="350"/>
      <c r="C16" s="350"/>
      <c r="D16" s="350"/>
      <c r="E16" s="350"/>
      <c r="F16" s="350"/>
      <c r="G16" s="350"/>
      <c r="H16" s="350"/>
      <c r="I16" s="350"/>
      <c r="J16" s="351"/>
    </row>
    <row r="17" spans="1:10" x14ac:dyDescent="0.25">
      <c r="A17" s="349"/>
      <c r="B17" s="350"/>
      <c r="C17" s="350"/>
      <c r="D17" s="350"/>
      <c r="E17" s="350"/>
      <c r="F17" s="350"/>
      <c r="G17" s="350"/>
      <c r="H17" s="350"/>
      <c r="I17" s="350"/>
      <c r="J17" s="351"/>
    </row>
    <row r="18" spans="1:10" x14ac:dyDescent="0.25">
      <c r="A18" s="349"/>
      <c r="B18" s="350"/>
      <c r="C18" s="350"/>
      <c r="D18" s="350"/>
      <c r="E18" s="350"/>
      <c r="F18" s="350"/>
      <c r="G18" s="350"/>
      <c r="H18" s="350"/>
      <c r="I18" s="350"/>
      <c r="J18" s="351"/>
    </row>
    <row r="19" spans="1:10" x14ac:dyDescent="0.25">
      <c r="A19" s="349"/>
      <c r="B19" s="350"/>
      <c r="C19" s="350"/>
      <c r="D19" s="350"/>
      <c r="E19" s="350"/>
      <c r="F19" s="350"/>
      <c r="G19" s="350"/>
      <c r="H19" s="350"/>
      <c r="I19" s="350"/>
      <c r="J19" s="351"/>
    </row>
    <row r="20" spans="1:10" x14ac:dyDescent="0.25">
      <c r="A20" s="349"/>
      <c r="B20" s="350"/>
      <c r="C20" s="350"/>
      <c r="D20" s="350"/>
      <c r="E20" s="350"/>
      <c r="F20" s="350"/>
      <c r="G20" s="350"/>
      <c r="H20" s="350"/>
      <c r="I20" s="350"/>
      <c r="J20" s="351"/>
    </row>
    <row r="21" spans="1:10" x14ac:dyDescent="0.25">
      <c r="A21" s="349"/>
      <c r="B21" s="350"/>
      <c r="C21" s="350"/>
      <c r="D21" s="350"/>
      <c r="E21" s="350"/>
      <c r="F21" s="350"/>
      <c r="G21" s="350"/>
      <c r="H21" s="350"/>
      <c r="I21" s="350"/>
      <c r="J21" s="351"/>
    </row>
    <row r="22" spans="1:10" x14ac:dyDescent="0.25">
      <c r="A22" s="349"/>
      <c r="B22" s="350"/>
      <c r="C22" s="350"/>
      <c r="D22" s="350"/>
      <c r="E22" s="350"/>
      <c r="F22" s="350"/>
      <c r="G22" s="350"/>
      <c r="H22" s="350"/>
      <c r="I22" s="350"/>
      <c r="J22" s="351"/>
    </row>
    <row r="23" spans="1:10" x14ac:dyDescent="0.25">
      <c r="A23" s="349"/>
      <c r="B23" s="350"/>
      <c r="C23" s="350"/>
      <c r="D23" s="350"/>
      <c r="E23" s="350"/>
      <c r="F23" s="350"/>
      <c r="G23" s="350"/>
      <c r="H23" s="350"/>
      <c r="I23" s="350"/>
      <c r="J23" s="351"/>
    </row>
    <row r="24" spans="1:10" x14ac:dyDescent="0.25">
      <c r="A24" s="349"/>
      <c r="B24" s="350"/>
      <c r="C24" s="350"/>
      <c r="D24" s="350"/>
      <c r="E24" s="350"/>
      <c r="F24" s="350"/>
      <c r="G24" s="350"/>
      <c r="H24" s="350"/>
      <c r="I24" s="350"/>
      <c r="J24" s="351"/>
    </row>
    <row r="25" spans="1:10" ht="15.75" thickBot="1" x14ac:dyDescent="0.3">
      <c r="A25" s="352"/>
      <c r="B25" s="353"/>
      <c r="C25" s="353"/>
      <c r="D25" s="353"/>
      <c r="E25" s="353"/>
      <c r="F25" s="353"/>
      <c r="G25" s="353"/>
      <c r="H25" s="353"/>
      <c r="I25" s="353"/>
      <c r="J25" s="354"/>
    </row>
    <row r="27" spans="1:10" ht="33.75" customHeight="1" x14ac:dyDescent="0.25">
      <c r="A27" s="293" t="s">
        <v>126</v>
      </c>
      <c r="B27" s="293"/>
      <c r="C27" s="293"/>
      <c r="D27" s="293"/>
      <c r="E27" s="293"/>
      <c r="F27" s="293"/>
      <c r="G27" s="293"/>
      <c r="H27" s="293"/>
      <c r="I27" s="293"/>
      <c r="J27" s="293"/>
    </row>
  </sheetData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honeticPr fontId="0" type="noConversion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topLeftCell="B1" workbookViewId="0">
      <selection activeCell="C12" sqref="C12:I12"/>
    </sheetView>
  </sheetViews>
  <sheetFormatPr defaultRowHeight="15" x14ac:dyDescent="0.25"/>
  <cols>
    <col min="2" max="2" width="34" customWidth="1"/>
    <col min="6" max="6" width="34.140625" customWidth="1"/>
  </cols>
  <sheetData>
    <row r="1" spans="2:12" x14ac:dyDescent="0.25">
      <c r="B1" s="365" t="s">
        <v>127</v>
      </c>
      <c r="C1" s="365"/>
      <c r="D1" s="365"/>
      <c r="E1" s="365"/>
      <c r="F1" s="365"/>
      <c r="G1" s="365"/>
      <c r="H1" s="365"/>
      <c r="I1" s="365"/>
    </row>
    <row r="2" spans="2:12" x14ac:dyDescent="0.25">
      <c r="B2" s="29"/>
      <c r="C2" s="29"/>
      <c r="D2" s="29"/>
      <c r="E2" s="29"/>
      <c r="F2" s="29"/>
      <c r="G2" s="29"/>
      <c r="H2" s="29"/>
      <c r="I2" s="29"/>
    </row>
    <row r="3" spans="2:12" x14ac:dyDescent="0.25">
      <c r="B3" s="11" t="s">
        <v>0</v>
      </c>
      <c r="C3" s="265"/>
      <c r="D3" s="265"/>
      <c r="E3" s="265"/>
      <c r="F3" s="265"/>
      <c r="G3" s="265"/>
      <c r="H3" s="265"/>
      <c r="I3" s="265"/>
    </row>
    <row r="4" spans="2:12" x14ac:dyDescent="0.25">
      <c r="B4" s="11" t="s">
        <v>29</v>
      </c>
      <c r="C4" s="265"/>
      <c r="D4" s="265"/>
      <c r="E4" s="265"/>
      <c r="F4" s="265"/>
      <c r="G4" s="265"/>
      <c r="H4" s="265"/>
      <c r="I4" s="265"/>
    </row>
    <row r="5" spans="2:12" x14ac:dyDescent="0.25">
      <c r="B5" s="11" t="s">
        <v>30</v>
      </c>
      <c r="C5" s="265"/>
      <c r="D5" s="265"/>
      <c r="E5" s="265"/>
      <c r="F5" s="265"/>
      <c r="G5" s="265"/>
      <c r="H5" s="265"/>
      <c r="I5" s="265"/>
    </row>
    <row r="6" spans="2:12" x14ac:dyDescent="0.25">
      <c r="B6" s="11" t="s">
        <v>86</v>
      </c>
      <c r="C6" s="265"/>
      <c r="D6" s="265"/>
      <c r="E6" s="265"/>
      <c r="F6" s="265"/>
      <c r="G6" s="265"/>
      <c r="H6" s="265"/>
      <c r="I6" s="265"/>
    </row>
    <row r="7" spans="2:12" x14ac:dyDescent="0.25">
      <c r="B7" s="5"/>
      <c r="C7" s="5"/>
      <c r="D7" s="5"/>
      <c r="E7" s="5"/>
      <c r="F7" s="5"/>
      <c r="G7" s="5"/>
      <c r="H7" s="5"/>
      <c r="I7" s="5"/>
    </row>
    <row r="8" spans="2:12" ht="63" customHeight="1" x14ac:dyDescent="0.25">
      <c r="B8" s="14" t="s">
        <v>89</v>
      </c>
      <c r="C8" s="364"/>
      <c r="D8" s="364"/>
      <c r="E8" s="364"/>
      <c r="F8" s="364"/>
      <c r="G8" s="364"/>
      <c r="H8" s="364"/>
      <c r="I8" s="364"/>
    </row>
    <row r="9" spans="2:12" ht="28.5" customHeight="1" x14ac:dyDescent="0.25">
      <c r="B9" s="15" t="s">
        <v>34</v>
      </c>
      <c r="C9" s="364"/>
      <c r="D9" s="364"/>
      <c r="E9" s="364"/>
      <c r="F9" s="364"/>
      <c r="G9" s="364"/>
      <c r="H9" s="364"/>
      <c r="I9" s="364"/>
    </row>
    <row r="10" spans="2:12" ht="27" customHeight="1" x14ac:dyDescent="0.25">
      <c r="B10" s="15" t="s">
        <v>33</v>
      </c>
      <c r="C10" s="364"/>
      <c r="D10" s="364"/>
      <c r="E10" s="364"/>
      <c r="F10" s="364"/>
      <c r="G10" s="364"/>
      <c r="H10" s="364"/>
      <c r="I10" s="364"/>
    </row>
    <row r="11" spans="2:12" ht="28.5" customHeight="1" x14ac:dyDescent="0.25">
      <c r="B11" s="15" t="s">
        <v>31</v>
      </c>
      <c r="C11" s="364"/>
      <c r="D11" s="364"/>
      <c r="E11" s="364"/>
      <c r="F11" s="364"/>
      <c r="G11" s="364"/>
      <c r="H11" s="364"/>
      <c r="I11" s="364"/>
    </row>
    <row r="12" spans="2:12" ht="27" customHeight="1" x14ac:dyDescent="0.25">
      <c r="B12" s="15" t="s">
        <v>32</v>
      </c>
      <c r="C12" s="364"/>
      <c r="D12" s="364"/>
      <c r="E12" s="364"/>
      <c r="F12" s="364"/>
      <c r="G12" s="364"/>
      <c r="H12" s="364"/>
      <c r="I12" s="364"/>
    </row>
    <row r="14" spans="2:12" ht="22.5" customHeight="1" x14ac:dyDescent="0.25">
      <c r="B14" s="366" t="s">
        <v>73</v>
      </c>
      <c r="C14" s="367"/>
      <c r="D14" s="367"/>
      <c r="E14" s="367"/>
      <c r="F14" s="367"/>
      <c r="G14" s="367"/>
      <c r="H14" s="367"/>
      <c r="I14" s="368"/>
      <c r="J14" s="355" t="s">
        <v>148</v>
      </c>
      <c r="K14" s="356"/>
      <c r="L14" s="357"/>
    </row>
    <row r="15" spans="2:12" ht="27" customHeight="1" x14ac:dyDescent="0.25">
      <c r="B15" s="369" t="s">
        <v>74</v>
      </c>
      <c r="C15" s="370"/>
      <c r="D15" s="370"/>
      <c r="E15" s="370"/>
      <c r="F15" s="370"/>
      <c r="G15" s="370"/>
      <c r="H15" s="370"/>
      <c r="I15" s="371"/>
      <c r="J15" s="358"/>
      <c r="K15" s="359"/>
      <c r="L15" s="360"/>
    </row>
    <row r="16" spans="2:12" ht="57.75" customHeight="1" x14ac:dyDescent="0.25">
      <c r="B16" s="372" t="s">
        <v>90</v>
      </c>
      <c r="C16" s="373"/>
      <c r="D16" s="373"/>
      <c r="E16" s="373"/>
      <c r="F16" s="373"/>
      <c r="G16" s="373"/>
      <c r="H16" s="373"/>
      <c r="I16" s="374"/>
      <c r="J16" s="361"/>
      <c r="K16" s="362"/>
      <c r="L16" s="363"/>
    </row>
    <row r="18" spans="2:9" ht="32.25" customHeight="1" x14ac:dyDescent="0.25">
      <c r="B18" s="293" t="s">
        <v>128</v>
      </c>
      <c r="C18" s="293"/>
      <c r="D18" s="293"/>
      <c r="E18" s="293"/>
      <c r="F18" s="293"/>
      <c r="G18" s="293"/>
      <c r="H18" s="293"/>
      <c r="I18" s="293"/>
    </row>
  </sheetData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view="pageBreakPreview" zoomScaleNormal="150" zoomScaleSheetLayoutView="100" workbookViewId="0">
      <selection activeCell="D4" sqref="D4:I4"/>
    </sheetView>
  </sheetViews>
  <sheetFormatPr defaultRowHeight="15" x14ac:dyDescent="0.25"/>
  <cols>
    <col min="2" max="2" width="19.42578125" customWidth="1"/>
    <col min="3" max="3" width="31.28515625" customWidth="1"/>
    <col min="4" max="9" width="17.28515625" customWidth="1"/>
  </cols>
  <sheetData>
    <row r="1" spans="1:19" ht="38.25" customHeight="1" x14ac:dyDescent="0.3">
      <c r="B1" s="171" t="s">
        <v>211</v>
      </c>
      <c r="C1" s="171"/>
      <c r="D1" s="171"/>
      <c r="E1" s="171"/>
      <c r="F1" s="171"/>
      <c r="G1" s="171"/>
      <c r="H1" s="171"/>
      <c r="I1" s="171"/>
    </row>
    <row r="2" spans="1:19" ht="10.5" customHeight="1" x14ac:dyDescent="0.25">
      <c r="B2" s="172"/>
      <c r="C2" s="172"/>
      <c r="D2" s="172"/>
      <c r="E2" s="172"/>
      <c r="F2" s="172"/>
      <c r="G2" s="172"/>
      <c r="H2" s="172"/>
      <c r="I2" s="172"/>
    </row>
    <row r="3" spans="1:19" ht="15.75" thickBot="1" x14ac:dyDescent="0.3">
      <c r="B3" s="149"/>
      <c r="C3" s="149"/>
      <c r="D3" s="149"/>
      <c r="E3" s="149"/>
      <c r="F3" s="149"/>
      <c r="G3" s="149"/>
      <c r="H3" s="149"/>
      <c r="I3" s="149"/>
    </row>
    <row r="4" spans="1:19" ht="15.75" x14ac:dyDescent="0.25">
      <c r="B4" s="173" t="s">
        <v>0</v>
      </c>
      <c r="C4" s="174"/>
      <c r="D4" s="177" t="s">
        <v>199</v>
      </c>
      <c r="E4" s="178"/>
      <c r="F4" s="178"/>
      <c r="G4" s="178"/>
      <c r="H4" s="178"/>
      <c r="I4" s="179"/>
    </row>
    <row r="5" spans="1:19" ht="15.75" x14ac:dyDescent="0.25">
      <c r="B5" s="175" t="s">
        <v>29</v>
      </c>
      <c r="C5" s="176"/>
      <c r="D5" s="180">
        <v>7704784450</v>
      </c>
      <c r="E5" s="181"/>
      <c r="F5" s="181"/>
      <c r="G5" s="181"/>
      <c r="H5" s="181"/>
      <c r="I5" s="182"/>
    </row>
    <row r="6" spans="1:19" ht="15.75" x14ac:dyDescent="0.25">
      <c r="B6" s="175" t="s">
        <v>30</v>
      </c>
      <c r="C6" s="176"/>
      <c r="D6" s="180">
        <v>713343001</v>
      </c>
      <c r="E6" s="181"/>
      <c r="F6" s="181"/>
      <c r="G6" s="181"/>
      <c r="H6" s="181"/>
      <c r="I6" s="182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ht="16.5" thickBot="1" x14ac:dyDescent="0.3">
      <c r="B7" s="183" t="s">
        <v>75</v>
      </c>
      <c r="C7" s="184"/>
      <c r="D7" s="190" t="s">
        <v>194</v>
      </c>
      <c r="E7" s="191"/>
      <c r="F7" s="191"/>
      <c r="G7" s="191"/>
      <c r="H7" s="191"/>
      <c r="I7" s="192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15.75" customHeight="1" x14ac:dyDescent="0.25">
      <c r="A8" s="185"/>
      <c r="B8" s="186" t="s">
        <v>201</v>
      </c>
      <c r="C8" s="187"/>
      <c r="D8" s="193" t="s">
        <v>210</v>
      </c>
      <c r="E8" s="194"/>
      <c r="F8" s="194"/>
      <c r="G8" s="194"/>
      <c r="H8" s="194"/>
      <c r="I8" s="195"/>
      <c r="J8" s="143"/>
      <c r="K8" s="143"/>
      <c r="L8" s="143"/>
      <c r="M8" s="143"/>
      <c r="N8" s="143"/>
      <c r="O8" s="143"/>
      <c r="P8" s="143"/>
      <c r="Q8" s="143"/>
      <c r="R8" s="143"/>
      <c r="S8" s="143"/>
    </row>
    <row r="9" spans="1:19" ht="58.5" customHeight="1" x14ac:dyDescent="0.25">
      <c r="A9" s="185"/>
      <c r="B9" s="188"/>
      <c r="C9" s="189"/>
      <c r="D9" s="196"/>
      <c r="E9" s="197"/>
      <c r="F9" s="197"/>
      <c r="G9" s="197"/>
      <c r="H9" s="197"/>
      <c r="I9" s="198"/>
      <c r="J9" s="143"/>
      <c r="K9" s="143"/>
      <c r="L9" s="143"/>
      <c r="M9" s="143"/>
      <c r="N9" s="143"/>
      <c r="O9" s="143"/>
      <c r="P9" s="143"/>
      <c r="Q9" s="143"/>
      <c r="R9" s="143"/>
      <c r="S9" s="143"/>
    </row>
    <row r="10" spans="1:19" ht="31.5" customHeight="1" x14ac:dyDescent="0.25">
      <c r="B10" s="188" t="s">
        <v>23</v>
      </c>
      <c r="C10" s="189"/>
      <c r="D10" s="203" t="s">
        <v>193</v>
      </c>
      <c r="E10" s="204"/>
      <c r="F10" s="204"/>
      <c r="G10" s="204"/>
      <c r="H10" s="204"/>
      <c r="I10" s="205"/>
      <c r="J10" s="143"/>
      <c r="K10" s="143"/>
      <c r="L10" s="143"/>
      <c r="M10" s="143"/>
      <c r="N10" s="143"/>
      <c r="O10" s="143"/>
      <c r="P10" s="143"/>
      <c r="Q10" s="143"/>
      <c r="R10" s="143"/>
      <c r="S10" s="143"/>
    </row>
    <row r="11" spans="1:19" ht="19.5" customHeight="1" x14ac:dyDescent="0.25">
      <c r="B11" s="188" t="s">
        <v>76</v>
      </c>
      <c r="C11" s="189"/>
      <c r="D11" s="203" t="s">
        <v>202</v>
      </c>
      <c r="E11" s="204"/>
      <c r="F11" s="204"/>
      <c r="G11" s="204"/>
      <c r="H11" s="204"/>
      <c r="I11" s="205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ht="21" customHeight="1" thickBot="1" x14ac:dyDescent="0.3">
      <c r="B12" s="201" t="s">
        <v>1</v>
      </c>
      <c r="C12" s="202"/>
      <c r="D12" s="206" t="s">
        <v>192</v>
      </c>
      <c r="E12" s="207"/>
      <c r="F12" s="207"/>
      <c r="G12" s="207"/>
      <c r="H12" s="207"/>
      <c r="I12" s="208"/>
      <c r="J12" s="145"/>
      <c r="K12" s="143"/>
      <c r="L12" s="143"/>
      <c r="M12" s="143"/>
      <c r="N12" s="143"/>
      <c r="O12" s="143"/>
      <c r="P12" s="143"/>
      <c r="Q12" s="143"/>
      <c r="R12" s="143"/>
      <c r="S12" s="143"/>
    </row>
    <row r="13" spans="1:19" ht="21.75" customHeight="1" thickBot="1" x14ac:dyDescent="0.3">
      <c r="B13" s="209" t="s">
        <v>209</v>
      </c>
      <c r="C13" s="210"/>
      <c r="D13" s="210"/>
      <c r="E13" s="210"/>
      <c r="F13" s="210"/>
      <c r="G13" s="210"/>
      <c r="H13" s="210"/>
      <c r="I13" s="211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  <row r="14" spans="1:19" ht="19.5" customHeight="1" thickBot="1" x14ac:dyDescent="0.3">
      <c r="B14" s="212" t="s">
        <v>37</v>
      </c>
      <c r="C14" s="213"/>
      <c r="D14" s="220" t="s">
        <v>16</v>
      </c>
      <c r="E14" s="221"/>
      <c r="F14" s="221"/>
      <c r="G14" s="221"/>
      <c r="H14" s="221"/>
      <c r="I14" s="222"/>
      <c r="J14" s="143"/>
      <c r="K14" s="143"/>
      <c r="L14" s="143"/>
    </row>
    <row r="15" spans="1:19" ht="49.5" customHeight="1" thickTop="1" thickBot="1" x14ac:dyDescent="0.3">
      <c r="B15" s="214"/>
      <c r="C15" s="215"/>
      <c r="D15" s="167" t="s">
        <v>203</v>
      </c>
      <c r="E15" s="167" t="s">
        <v>204</v>
      </c>
      <c r="F15" s="167" t="s">
        <v>205</v>
      </c>
      <c r="G15" s="167" t="s">
        <v>206</v>
      </c>
      <c r="H15" s="167" t="s">
        <v>207</v>
      </c>
      <c r="I15" s="167" t="s">
        <v>208</v>
      </c>
      <c r="J15" s="143"/>
      <c r="K15" s="143"/>
      <c r="L15" s="143"/>
    </row>
    <row r="16" spans="1:19" ht="15.75" thickBot="1" x14ac:dyDescent="0.3">
      <c r="B16" s="216" t="s">
        <v>35</v>
      </c>
      <c r="C16" s="163" t="s">
        <v>22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</row>
    <row r="17" spans="2:19" ht="16.5" thickTop="1" thickBot="1" x14ac:dyDescent="0.3">
      <c r="B17" s="217"/>
      <c r="C17" s="165" t="s">
        <v>42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</row>
    <row r="18" spans="2:19" ht="15.75" thickBot="1" x14ac:dyDescent="0.3">
      <c r="B18" s="218" t="s">
        <v>36</v>
      </c>
      <c r="C18" s="163" t="s">
        <v>22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</row>
    <row r="19" spans="2:19" ht="16.5" thickTop="1" thickBot="1" x14ac:dyDescent="0.3">
      <c r="B19" s="219"/>
      <c r="C19" s="163" t="s">
        <v>42</v>
      </c>
      <c r="D19" s="168">
        <v>1087.82</v>
      </c>
      <c r="E19" s="168">
        <v>1153.51</v>
      </c>
      <c r="F19" s="168">
        <v>1153.51</v>
      </c>
      <c r="G19" s="168">
        <v>1194.52</v>
      </c>
      <c r="H19" s="168">
        <v>1194.52</v>
      </c>
      <c r="I19" s="168">
        <v>1254.0999999999999</v>
      </c>
    </row>
    <row r="20" spans="2:19" ht="21" customHeight="1" thickBot="1" x14ac:dyDescent="0.3">
      <c r="B20" s="199" t="s">
        <v>190</v>
      </c>
      <c r="C20" s="200"/>
      <c r="D20" s="166"/>
      <c r="E20" s="166">
        <v>0</v>
      </c>
      <c r="F20" s="166">
        <v>0</v>
      </c>
      <c r="G20" s="166">
        <v>0</v>
      </c>
      <c r="H20" s="166">
        <v>0</v>
      </c>
      <c r="I20" s="166">
        <v>0</v>
      </c>
    </row>
    <row r="21" spans="2:19" x14ac:dyDescent="0.25">
      <c r="B21" s="147"/>
      <c r="J21" s="143"/>
    </row>
    <row r="22" spans="2:19" x14ac:dyDescent="0.25">
      <c r="B22" s="147"/>
    </row>
    <row r="23" spans="2:19" x14ac:dyDescent="0.25">
      <c r="B23" s="148"/>
      <c r="S23" t="s">
        <v>198</v>
      </c>
    </row>
    <row r="24" spans="2:19" x14ac:dyDescent="0.25">
      <c r="B24" s="147"/>
    </row>
    <row r="25" spans="2:19" x14ac:dyDescent="0.25">
      <c r="B25" s="143"/>
    </row>
  </sheetData>
  <mergeCells count="25">
    <mergeCell ref="B20:C20"/>
    <mergeCell ref="B10:C10"/>
    <mergeCell ref="B11:C11"/>
    <mergeCell ref="B12:C12"/>
    <mergeCell ref="D10:I10"/>
    <mergeCell ref="D11:I11"/>
    <mergeCell ref="D12:I12"/>
    <mergeCell ref="B13:I13"/>
    <mergeCell ref="B14:C15"/>
    <mergeCell ref="B16:B17"/>
    <mergeCell ref="B18:B19"/>
    <mergeCell ref="D14:I14"/>
    <mergeCell ref="B6:C6"/>
    <mergeCell ref="B7:C7"/>
    <mergeCell ref="A8:A9"/>
    <mergeCell ref="B8:C9"/>
    <mergeCell ref="D6:I6"/>
    <mergeCell ref="D7:I7"/>
    <mergeCell ref="D8:I9"/>
    <mergeCell ref="B1:I1"/>
    <mergeCell ref="B2:I2"/>
    <mergeCell ref="B4:C4"/>
    <mergeCell ref="B5:C5"/>
    <mergeCell ref="D4:I4"/>
    <mergeCell ref="D5:I5"/>
  </mergeCells>
  <pageMargins left="0.55118110236220474" right="0.43307086614173229" top="0.51181102362204722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opLeftCell="A7" zoomScale="150" zoomScaleNormal="150" workbookViewId="0">
      <selection activeCell="E18" sqref="E18"/>
    </sheetView>
  </sheetViews>
  <sheetFormatPr defaultRowHeight="15" x14ac:dyDescent="0.25"/>
  <cols>
    <col min="2" max="2" width="19.42578125" customWidth="1"/>
    <col min="3" max="3" width="31.28515625" customWidth="1"/>
    <col min="4" max="4" width="12.28515625" customWidth="1"/>
    <col min="5" max="5" width="11.5703125" customWidth="1"/>
    <col min="6" max="6" width="10.7109375" customWidth="1"/>
    <col min="7" max="7" width="11" customWidth="1"/>
    <col min="8" max="8" width="12" customWidth="1"/>
    <col min="9" max="9" width="10.28515625" customWidth="1"/>
    <col min="10" max="10" width="10.42578125" customWidth="1"/>
    <col min="11" max="11" width="15" customWidth="1"/>
    <col min="12" max="12" width="18.85546875" customWidth="1"/>
  </cols>
  <sheetData>
    <row r="1" spans="1:22" ht="38.25" customHeight="1" x14ac:dyDescent="0.3">
      <c r="B1" s="171" t="s">
        <v>197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22" ht="10.5" customHeigh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22" ht="15.75" thickBot="1" x14ac:dyDescent="0.3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22" ht="15.75" x14ac:dyDescent="0.25">
      <c r="B4" s="173" t="s">
        <v>0</v>
      </c>
      <c r="C4" s="174"/>
      <c r="D4" s="177" t="s">
        <v>199</v>
      </c>
      <c r="E4" s="178"/>
      <c r="F4" s="178"/>
      <c r="G4" s="178"/>
      <c r="H4" s="178"/>
      <c r="I4" s="178"/>
      <c r="J4" s="178"/>
      <c r="K4" s="178"/>
      <c r="L4" s="179"/>
    </row>
    <row r="5" spans="1:22" ht="15.75" x14ac:dyDescent="0.25">
      <c r="B5" s="175" t="s">
        <v>29</v>
      </c>
      <c r="C5" s="176"/>
      <c r="D5" s="180">
        <v>7704784450</v>
      </c>
      <c r="E5" s="181"/>
      <c r="F5" s="181"/>
      <c r="G5" s="181"/>
      <c r="H5" s="181"/>
      <c r="I5" s="181"/>
      <c r="J5" s="181"/>
      <c r="K5" s="181"/>
      <c r="L5" s="182"/>
    </row>
    <row r="6" spans="1:22" ht="15.75" x14ac:dyDescent="0.25">
      <c r="B6" s="175" t="s">
        <v>30</v>
      </c>
      <c r="C6" s="176"/>
      <c r="D6" s="180">
        <v>713343001</v>
      </c>
      <c r="E6" s="181"/>
      <c r="F6" s="181"/>
      <c r="G6" s="181"/>
      <c r="H6" s="181"/>
      <c r="I6" s="181"/>
      <c r="J6" s="181"/>
      <c r="K6" s="181"/>
      <c r="L6" s="182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1:22" ht="16.5" thickBot="1" x14ac:dyDescent="0.3">
      <c r="B7" s="183" t="s">
        <v>75</v>
      </c>
      <c r="C7" s="184"/>
      <c r="D7" s="190" t="s">
        <v>194</v>
      </c>
      <c r="E7" s="191"/>
      <c r="F7" s="191"/>
      <c r="G7" s="191"/>
      <c r="H7" s="191"/>
      <c r="I7" s="191"/>
      <c r="J7" s="191"/>
      <c r="K7" s="191"/>
      <c r="L7" s="192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spans="1:22" ht="15.75" customHeight="1" x14ac:dyDescent="0.25">
      <c r="A8" s="185"/>
      <c r="B8" s="186" t="s">
        <v>201</v>
      </c>
      <c r="C8" s="187"/>
      <c r="D8" s="193" t="s">
        <v>200</v>
      </c>
      <c r="E8" s="194"/>
      <c r="F8" s="194"/>
      <c r="G8" s="194"/>
      <c r="H8" s="194"/>
      <c r="I8" s="194"/>
      <c r="J8" s="194"/>
      <c r="K8" s="194"/>
      <c r="L8" s="195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1:22" ht="80.25" customHeight="1" x14ac:dyDescent="0.25">
      <c r="A9" s="185"/>
      <c r="B9" s="188"/>
      <c r="C9" s="189"/>
      <c r="D9" s="196"/>
      <c r="E9" s="197"/>
      <c r="F9" s="197"/>
      <c r="G9" s="197"/>
      <c r="H9" s="197"/>
      <c r="I9" s="197"/>
      <c r="J9" s="197"/>
      <c r="K9" s="197"/>
      <c r="L9" s="198"/>
      <c r="M9" s="143"/>
      <c r="N9" s="143"/>
      <c r="O9" s="143"/>
      <c r="P9" s="143"/>
      <c r="Q9" s="143"/>
      <c r="R9" s="143"/>
      <c r="S9" s="143"/>
      <c r="T9" s="143"/>
      <c r="U9" s="143"/>
      <c r="V9" s="143"/>
    </row>
    <row r="10" spans="1:22" ht="31.5" customHeight="1" x14ac:dyDescent="0.25">
      <c r="B10" s="188" t="s">
        <v>23</v>
      </c>
      <c r="C10" s="189"/>
      <c r="D10" s="251" t="s">
        <v>193</v>
      </c>
      <c r="E10" s="252"/>
      <c r="F10" s="252"/>
      <c r="G10" s="252"/>
      <c r="H10" s="252"/>
      <c r="I10" s="252"/>
      <c r="J10" s="253"/>
      <c r="K10" s="253"/>
      <c r="L10" s="254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1:22" ht="19.5" customHeight="1" x14ac:dyDescent="0.25">
      <c r="B11" s="188" t="s">
        <v>76</v>
      </c>
      <c r="C11" s="189"/>
      <c r="D11" s="251" t="s">
        <v>202</v>
      </c>
      <c r="E11" s="252"/>
      <c r="F11" s="252"/>
      <c r="G11" s="252"/>
      <c r="H11" s="252"/>
      <c r="I11" s="252"/>
      <c r="J11" s="253"/>
      <c r="K11" s="253"/>
      <c r="L11" s="254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1:22" ht="21" customHeight="1" thickBot="1" x14ac:dyDescent="0.3">
      <c r="B12" s="201" t="s">
        <v>1</v>
      </c>
      <c r="C12" s="202"/>
      <c r="D12" s="255" t="s">
        <v>192</v>
      </c>
      <c r="E12" s="256"/>
      <c r="F12" s="256"/>
      <c r="G12" s="256"/>
      <c r="H12" s="256"/>
      <c r="I12" s="256"/>
      <c r="J12" s="257"/>
      <c r="K12" s="258"/>
      <c r="L12" s="259"/>
      <c r="M12" s="145"/>
      <c r="N12" s="143"/>
      <c r="O12" s="143"/>
      <c r="P12" s="143"/>
      <c r="Q12" s="143"/>
      <c r="R12" s="143"/>
      <c r="S12" s="143"/>
      <c r="T12" s="143"/>
      <c r="U12" s="143"/>
      <c r="V12" s="143"/>
    </row>
    <row r="13" spans="1:22" ht="21.75" customHeight="1" thickBot="1" x14ac:dyDescent="0.3">
      <c r="B13" s="233" t="s">
        <v>195</v>
      </c>
      <c r="C13" s="234"/>
      <c r="D13" s="234"/>
      <c r="E13" s="234"/>
      <c r="F13" s="234"/>
      <c r="G13" s="234"/>
      <c r="H13" s="234"/>
      <c r="I13" s="234"/>
      <c r="J13" s="235"/>
      <c r="K13" s="236" t="s">
        <v>196</v>
      </c>
      <c r="L13" s="235"/>
      <c r="M13" s="143"/>
      <c r="N13" s="143"/>
      <c r="O13" s="143"/>
      <c r="P13" s="143"/>
      <c r="Q13" s="143"/>
      <c r="R13" s="143"/>
      <c r="S13" s="143"/>
      <c r="T13" s="143"/>
      <c r="U13" s="143"/>
      <c r="V13" s="143"/>
    </row>
    <row r="14" spans="1:22" ht="19.5" customHeight="1" thickBot="1" x14ac:dyDescent="0.3">
      <c r="B14" s="237" t="s">
        <v>37</v>
      </c>
      <c r="C14" s="238"/>
      <c r="D14" s="241" t="s">
        <v>16</v>
      </c>
      <c r="E14" s="242"/>
      <c r="F14" s="243" t="s">
        <v>21</v>
      </c>
      <c r="G14" s="244"/>
      <c r="H14" s="244"/>
      <c r="I14" s="245"/>
      <c r="J14" s="246" t="s">
        <v>25</v>
      </c>
      <c r="K14" s="248" t="s">
        <v>177</v>
      </c>
      <c r="L14" s="246" t="s">
        <v>191</v>
      </c>
      <c r="M14" s="143"/>
      <c r="N14" s="143"/>
      <c r="O14" s="143"/>
      <c r="P14" s="143"/>
      <c r="Q14" s="143"/>
      <c r="R14" s="143"/>
      <c r="S14" s="143"/>
      <c r="T14" s="143"/>
      <c r="U14" s="143"/>
      <c r="V14" s="143"/>
    </row>
    <row r="15" spans="1:22" ht="49.5" customHeight="1" thickTop="1" thickBot="1" x14ac:dyDescent="0.3">
      <c r="B15" s="239"/>
      <c r="C15" s="240"/>
      <c r="D15" s="150" t="s">
        <v>177</v>
      </c>
      <c r="E15" s="151" t="s">
        <v>191</v>
      </c>
      <c r="F15" s="151" t="s">
        <v>17</v>
      </c>
      <c r="G15" s="151" t="s">
        <v>18</v>
      </c>
      <c r="H15" s="151" t="s">
        <v>19</v>
      </c>
      <c r="I15" s="151" t="s">
        <v>20</v>
      </c>
      <c r="J15" s="247"/>
      <c r="K15" s="249"/>
      <c r="L15" s="250"/>
      <c r="M15" s="143"/>
      <c r="N15" s="143"/>
      <c r="O15" s="143"/>
      <c r="P15" s="143"/>
      <c r="Q15" s="143"/>
      <c r="R15" s="143"/>
      <c r="S15" s="143"/>
      <c r="T15" s="143"/>
      <c r="U15" s="143"/>
      <c r="V15" s="143"/>
    </row>
    <row r="16" spans="1:22" ht="15.75" thickBot="1" x14ac:dyDescent="0.3">
      <c r="B16" s="223" t="s">
        <v>35</v>
      </c>
      <c r="C16" s="152" t="s">
        <v>22</v>
      </c>
      <c r="D16" s="153">
        <v>0</v>
      </c>
      <c r="E16" s="154">
        <v>0</v>
      </c>
      <c r="F16" s="155">
        <v>0</v>
      </c>
      <c r="G16" s="155">
        <v>0</v>
      </c>
      <c r="H16" s="155">
        <v>0</v>
      </c>
      <c r="I16" s="155">
        <v>0</v>
      </c>
      <c r="J16" s="156">
        <v>0</v>
      </c>
      <c r="K16" s="156">
        <v>0</v>
      </c>
      <c r="L16" s="156">
        <v>0</v>
      </c>
    </row>
    <row r="17" spans="2:22" ht="16.5" thickTop="1" thickBot="1" x14ac:dyDescent="0.3">
      <c r="B17" s="224"/>
      <c r="C17" s="157" t="s">
        <v>42</v>
      </c>
      <c r="D17" s="154">
        <v>0</v>
      </c>
      <c r="E17" s="153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0</v>
      </c>
    </row>
    <row r="18" spans="2:22" ht="15.75" thickBot="1" x14ac:dyDescent="0.3">
      <c r="B18" s="225" t="s">
        <v>36</v>
      </c>
      <c r="C18" s="152" t="s">
        <v>22</v>
      </c>
      <c r="D18" s="158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227">
        <v>6.97</v>
      </c>
      <c r="L18" s="229">
        <v>12.46</v>
      </c>
    </row>
    <row r="19" spans="2:22" ht="16.5" thickTop="1" thickBot="1" x14ac:dyDescent="0.3">
      <c r="B19" s="226"/>
      <c r="C19" s="152" t="s">
        <v>42</v>
      </c>
      <c r="D19" s="159">
        <v>1007.24</v>
      </c>
      <c r="E19" s="160">
        <v>1087.82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228"/>
      <c r="L19" s="230"/>
    </row>
    <row r="20" spans="2:22" ht="21" customHeight="1" thickBot="1" x14ac:dyDescent="0.3">
      <c r="B20" s="231" t="s">
        <v>190</v>
      </c>
      <c r="C20" s="232"/>
      <c r="D20" s="162">
        <v>1188.54</v>
      </c>
      <c r="E20" s="162">
        <v>1283.6300000000001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</row>
    <row r="21" spans="2:22" x14ac:dyDescent="0.25">
      <c r="B21" s="146"/>
      <c r="K21" s="144"/>
      <c r="L21" s="144"/>
      <c r="M21" s="143"/>
    </row>
    <row r="22" spans="2:22" x14ac:dyDescent="0.25">
      <c r="B22" s="147"/>
    </row>
    <row r="23" spans="2:22" x14ac:dyDescent="0.25">
      <c r="B23" s="148"/>
      <c r="V23" t="s">
        <v>198</v>
      </c>
    </row>
    <row r="24" spans="2:22" x14ac:dyDescent="0.25">
      <c r="B24" s="147"/>
    </row>
    <row r="25" spans="2:22" x14ac:dyDescent="0.25">
      <c r="B25" s="143"/>
    </row>
  </sheetData>
  <mergeCells count="32">
    <mergeCell ref="B1:L1"/>
    <mergeCell ref="B2:L2"/>
    <mergeCell ref="B4:C4"/>
    <mergeCell ref="D4:L4"/>
    <mergeCell ref="B5:C5"/>
    <mergeCell ref="D5:L5"/>
    <mergeCell ref="B6:C6"/>
    <mergeCell ref="D6:L6"/>
    <mergeCell ref="B7:C7"/>
    <mergeCell ref="D7:L7"/>
    <mergeCell ref="A8:A9"/>
    <mergeCell ref="B8:C9"/>
    <mergeCell ref="D8:L9"/>
    <mergeCell ref="B10:C10"/>
    <mergeCell ref="D10:L10"/>
    <mergeCell ref="B11:C11"/>
    <mergeCell ref="D11:L11"/>
    <mergeCell ref="B12:C12"/>
    <mergeCell ref="D12:L12"/>
    <mergeCell ref="B13:J13"/>
    <mergeCell ref="K13:L13"/>
    <mergeCell ref="B14:C15"/>
    <mergeCell ref="D14:E14"/>
    <mergeCell ref="F14:I14"/>
    <mergeCell ref="J14:J15"/>
    <mergeCell ref="K14:K15"/>
    <mergeCell ref="L14:L15"/>
    <mergeCell ref="B16:B17"/>
    <mergeCell ref="B18:B19"/>
    <mergeCell ref="K18:K19"/>
    <mergeCell ref="L18:L19"/>
    <mergeCell ref="B20:C20"/>
  </mergeCells>
  <pageMargins left="0.56999999999999995" right="0.45" top="0.51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19" workbookViewId="0">
      <selection activeCell="A22" activeCellId="1" sqref="A8:IV9 A22:IV23"/>
    </sheetView>
  </sheetViews>
  <sheetFormatPr defaultRowHeight="15" x14ac:dyDescent="0.25"/>
  <cols>
    <col min="1" max="1" width="18.42578125" customWidth="1"/>
    <col min="2" max="2" width="26.42578125" customWidth="1"/>
    <col min="3" max="3" width="31.42578125" customWidth="1"/>
    <col min="4" max="4" width="33.28515625" customWidth="1"/>
  </cols>
  <sheetData>
    <row r="1" spans="1:4" x14ac:dyDescent="0.25">
      <c r="A1" s="1"/>
    </row>
    <row r="2" spans="1:4" ht="45.75" customHeight="1" x14ac:dyDescent="0.25">
      <c r="A2" s="284" t="s">
        <v>116</v>
      </c>
      <c r="B2" s="285"/>
      <c r="C2" s="285"/>
      <c r="D2" s="285"/>
    </row>
    <row r="3" spans="1:4" ht="15.75" thickBot="1" x14ac:dyDescent="0.3"/>
    <row r="4" spans="1:4" ht="15.75" thickTop="1" x14ac:dyDescent="0.25">
      <c r="A4" s="280" t="s">
        <v>0</v>
      </c>
      <c r="B4" s="281"/>
      <c r="C4" s="282"/>
      <c r="D4" s="283"/>
    </row>
    <row r="5" spans="1:4" x14ac:dyDescent="0.25">
      <c r="A5" s="263" t="s">
        <v>79</v>
      </c>
      <c r="B5" s="264"/>
      <c r="C5" s="265"/>
      <c r="D5" s="266"/>
    </row>
    <row r="6" spans="1:4" x14ac:dyDescent="0.25">
      <c r="A6" s="263" t="s">
        <v>30</v>
      </c>
      <c r="B6" s="264"/>
      <c r="C6" s="265"/>
      <c r="D6" s="266"/>
    </row>
    <row r="7" spans="1:4" ht="15.75" thickBot="1" x14ac:dyDescent="0.3">
      <c r="A7" s="263" t="s">
        <v>80</v>
      </c>
      <c r="B7" s="264"/>
      <c r="C7" s="265"/>
      <c r="D7" s="266"/>
    </row>
    <row r="8" spans="1:4" ht="29.25" customHeight="1" thickTop="1" x14ac:dyDescent="0.25">
      <c r="A8" s="286" t="s">
        <v>77</v>
      </c>
      <c r="B8" s="287"/>
      <c r="C8" s="288"/>
      <c r="D8" s="289"/>
    </row>
    <row r="9" spans="1:4" ht="32.25" customHeight="1" x14ac:dyDescent="0.25">
      <c r="A9" s="276" t="s">
        <v>23</v>
      </c>
      <c r="B9" s="277"/>
      <c r="C9" s="267"/>
      <c r="D9" s="268"/>
    </row>
    <row r="10" spans="1:4" x14ac:dyDescent="0.25">
      <c r="A10" s="272" t="s">
        <v>81</v>
      </c>
      <c r="B10" s="273"/>
      <c r="C10" s="267"/>
      <c r="D10" s="268"/>
    </row>
    <row r="11" spans="1:4" ht="15.75" thickBot="1" x14ac:dyDescent="0.3">
      <c r="A11" s="290" t="s">
        <v>1</v>
      </c>
      <c r="B11" s="291"/>
      <c r="C11" s="274"/>
      <c r="D11" s="275"/>
    </row>
    <row r="12" spans="1:4" ht="16.5" thickTop="1" thickBot="1" x14ac:dyDescent="0.3">
      <c r="A12" s="271" t="s">
        <v>45</v>
      </c>
      <c r="B12" s="271"/>
      <c r="C12" s="271" t="s">
        <v>6</v>
      </c>
      <c r="D12" s="271"/>
    </row>
    <row r="13" spans="1:4" ht="15" customHeight="1" thickTop="1" thickBot="1" x14ac:dyDescent="0.3">
      <c r="A13" s="261" t="s">
        <v>78</v>
      </c>
      <c r="B13" s="261"/>
      <c r="C13" s="262"/>
      <c r="D13" s="262"/>
    </row>
    <row r="14" spans="1:4" ht="16.5" thickTop="1" thickBot="1" x14ac:dyDescent="0.3">
      <c r="A14" s="261"/>
      <c r="B14" s="261"/>
      <c r="C14" s="262"/>
      <c r="D14" s="262"/>
    </row>
    <row r="15" spans="1:4" ht="29.25" customHeight="1" thickTop="1" thickBot="1" x14ac:dyDescent="0.3"/>
    <row r="16" spans="1:4" ht="15.75" thickTop="1" x14ac:dyDescent="0.25">
      <c r="A16" s="280" t="s">
        <v>0</v>
      </c>
      <c r="B16" s="281"/>
      <c r="C16" s="282"/>
      <c r="D16" s="283"/>
    </row>
    <row r="17" spans="1:9" x14ac:dyDescent="0.25">
      <c r="A17" s="263" t="s">
        <v>79</v>
      </c>
      <c r="B17" s="264"/>
      <c r="C17" s="265"/>
      <c r="D17" s="266"/>
    </row>
    <row r="18" spans="1:9" x14ac:dyDescent="0.25">
      <c r="A18" s="263" t="s">
        <v>30</v>
      </c>
      <c r="B18" s="264"/>
      <c r="C18" s="265"/>
      <c r="D18" s="266"/>
    </row>
    <row r="19" spans="1:9" x14ac:dyDescent="0.25">
      <c r="A19" s="263" t="s">
        <v>80</v>
      </c>
      <c r="B19" s="264"/>
      <c r="C19" s="265"/>
      <c r="D19" s="266"/>
    </row>
    <row r="20" spans="1:9" ht="29.25" customHeight="1" x14ac:dyDescent="0.25">
      <c r="A20" s="269" t="s">
        <v>84</v>
      </c>
      <c r="B20" s="270"/>
      <c r="C20" s="278"/>
      <c r="D20" s="279"/>
    </row>
    <row r="21" spans="1:9" ht="32.25" customHeight="1" x14ac:dyDescent="0.25">
      <c r="A21" s="276" t="s">
        <v>23</v>
      </c>
      <c r="B21" s="277"/>
      <c r="C21" s="267"/>
      <c r="D21" s="268"/>
    </row>
    <row r="22" spans="1:9" x14ac:dyDescent="0.25">
      <c r="A22" s="272" t="s">
        <v>82</v>
      </c>
      <c r="B22" s="273"/>
      <c r="C22" s="267"/>
      <c r="D22" s="268"/>
    </row>
    <row r="23" spans="1:9" ht="15.75" thickBot="1" x14ac:dyDescent="0.3">
      <c r="A23" s="272" t="s">
        <v>1</v>
      </c>
      <c r="B23" s="273"/>
      <c r="C23" s="267"/>
      <c r="D23" s="268"/>
    </row>
    <row r="24" spans="1:9" ht="16.5" thickTop="1" thickBot="1" x14ac:dyDescent="0.3">
      <c r="A24" s="271" t="s">
        <v>45</v>
      </c>
      <c r="B24" s="271"/>
      <c r="C24" s="271" t="s">
        <v>6</v>
      </c>
      <c r="D24" s="271"/>
    </row>
    <row r="25" spans="1:9" ht="16.5" thickTop="1" thickBot="1" x14ac:dyDescent="0.3">
      <c r="A25" s="261" t="s">
        <v>83</v>
      </c>
      <c r="B25" s="261"/>
      <c r="C25" s="262"/>
      <c r="D25" s="262"/>
    </row>
    <row r="26" spans="1:9" ht="16.5" thickTop="1" thickBot="1" x14ac:dyDescent="0.3">
      <c r="A26" s="261"/>
      <c r="B26" s="261"/>
      <c r="C26" s="262"/>
      <c r="D26" s="262"/>
    </row>
    <row r="27" spans="1:9" ht="15.75" thickTop="1" x14ac:dyDescent="0.25"/>
    <row r="29" spans="1:9" ht="33" customHeight="1" x14ac:dyDescent="0.25">
      <c r="A29" s="260" t="s">
        <v>93</v>
      </c>
      <c r="B29" s="260"/>
      <c r="C29" s="260"/>
      <c r="D29" s="260"/>
      <c r="E29" s="25"/>
      <c r="F29" s="25"/>
      <c r="G29" s="25"/>
      <c r="H29" s="25"/>
      <c r="I29" s="25"/>
    </row>
    <row r="30" spans="1:9" ht="64.5" customHeight="1" x14ac:dyDescent="0.25">
      <c r="A30" s="260" t="s">
        <v>129</v>
      </c>
      <c r="B30" s="260"/>
      <c r="C30" s="260"/>
      <c r="D30" s="260"/>
      <c r="E30" s="25"/>
      <c r="F30" s="25"/>
      <c r="G30" s="25"/>
      <c r="H30" s="25"/>
      <c r="I30" s="25"/>
    </row>
  </sheetData>
  <mergeCells count="43">
    <mergeCell ref="A16:B16"/>
    <mergeCell ref="C16:D16"/>
    <mergeCell ref="A2:D2"/>
    <mergeCell ref="A4:B4"/>
    <mergeCell ref="C4:D4"/>
    <mergeCell ref="C5:D5"/>
    <mergeCell ref="A9:B9"/>
    <mergeCell ref="C9:D9"/>
    <mergeCell ref="A5:B5"/>
    <mergeCell ref="C7:D7"/>
    <mergeCell ref="A6:B6"/>
    <mergeCell ref="C6:D6"/>
    <mergeCell ref="A7:B7"/>
    <mergeCell ref="A8:B8"/>
    <mergeCell ref="C8:D8"/>
    <mergeCell ref="A11:B11"/>
    <mergeCell ref="A17:B17"/>
    <mergeCell ref="C17:D17"/>
    <mergeCell ref="A19:B19"/>
    <mergeCell ref="C21:D21"/>
    <mergeCell ref="A21:B21"/>
    <mergeCell ref="C20:D20"/>
    <mergeCell ref="C11:D11"/>
    <mergeCell ref="A10:B10"/>
    <mergeCell ref="C10:D10"/>
    <mergeCell ref="A13:B14"/>
    <mergeCell ref="C13:D14"/>
    <mergeCell ref="C12:D12"/>
    <mergeCell ref="A12:B12"/>
    <mergeCell ref="A30:D30"/>
    <mergeCell ref="A25:B26"/>
    <mergeCell ref="C25:D26"/>
    <mergeCell ref="A18:B18"/>
    <mergeCell ref="C18:D18"/>
    <mergeCell ref="C19:D19"/>
    <mergeCell ref="C22:D22"/>
    <mergeCell ref="A20:B20"/>
    <mergeCell ref="A29:D29"/>
    <mergeCell ref="A24:B24"/>
    <mergeCell ref="C24:D24"/>
    <mergeCell ref="A23:B23"/>
    <mergeCell ref="C23:D23"/>
    <mergeCell ref="A22:B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workbookViewId="0">
      <selection activeCell="A18" sqref="A18:IV19"/>
    </sheetView>
  </sheetViews>
  <sheetFormatPr defaultRowHeight="15" x14ac:dyDescent="0.25"/>
  <cols>
    <col min="1" max="1" width="45.7109375" customWidth="1"/>
    <col min="2" max="2" width="60.85546875" customWidth="1"/>
  </cols>
  <sheetData>
    <row r="2" spans="1:3" ht="36" customHeight="1" thickBot="1" x14ac:dyDescent="0.3">
      <c r="A2" s="292" t="s">
        <v>118</v>
      </c>
      <c r="B2" s="292"/>
      <c r="C2" s="2"/>
    </row>
    <row r="3" spans="1:3" ht="15.75" thickTop="1" x14ac:dyDescent="0.25">
      <c r="A3" s="30" t="s">
        <v>0</v>
      </c>
      <c r="B3" s="31"/>
      <c r="C3" s="1"/>
    </row>
    <row r="4" spans="1:3" x14ac:dyDescent="0.25">
      <c r="A4" s="32" t="s">
        <v>29</v>
      </c>
      <c r="B4" s="33"/>
    </row>
    <row r="5" spans="1:3" x14ac:dyDescent="0.25">
      <c r="A5" s="32" t="s">
        <v>30</v>
      </c>
      <c r="B5" s="33"/>
    </row>
    <row r="6" spans="1:3" ht="15.75" thickBot="1" x14ac:dyDescent="0.3">
      <c r="A6" s="32" t="s">
        <v>80</v>
      </c>
      <c r="B6" s="33"/>
    </row>
    <row r="7" spans="1:3" ht="75.75" thickTop="1" x14ac:dyDescent="0.25">
      <c r="A7" s="34" t="s">
        <v>88</v>
      </c>
      <c r="B7" s="35"/>
    </row>
    <row r="8" spans="1:3" ht="30" x14ac:dyDescent="0.25">
      <c r="A8" s="36" t="s">
        <v>23</v>
      </c>
      <c r="B8" s="37"/>
    </row>
    <row r="9" spans="1:3" x14ac:dyDescent="0.25">
      <c r="A9" s="38" t="s">
        <v>81</v>
      </c>
      <c r="B9" s="37"/>
    </row>
    <row r="10" spans="1:3" ht="15.75" thickBot="1" x14ac:dyDescent="0.3">
      <c r="A10" s="39" t="s">
        <v>1</v>
      </c>
      <c r="B10" s="40"/>
    </row>
    <row r="11" spans="1:3" ht="16.5" thickTop="1" thickBot="1" x14ac:dyDescent="0.3">
      <c r="A11" s="7" t="s">
        <v>45</v>
      </c>
      <c r="B11" s="7" t="s">
        <v>6</v>
      </c>
    </row>
    <row r="12" spans="1:3" ht="52.5" customHeight="1" thickTop="1" thickBot="1" x14ac:dyDescent="0.3">
      <c r="A12" s="9" t="s">
        <v>26</v>
      </c>
      <c r="B12" s="10"/>
    </row>
    <row r="13" spans="1:3" ht="16.5" thickTop="1" thickBot="1" x14ac:dyDescent="0.3"/>
    <row r="14" spans="1:3" ht="15.75" thickTop="1" x14ac:dyDescent="0.25">
      <c r="A14" s="30" t="s">
        <v>0</v>
      </c>
      <c r="B14" s="31"/>
      <c r="C14" s="1"/>
    </row>
    <row r="15" spans="1:3" x14ac:dyDescent="0.25">
      <c r="A15" s="32" t="s">
        <v>29</v>
      </c>
      <c r="B15" s="33"/>
    </row>
    <row r="16" spans="1:3" x14ac:dyDescent="0.25">
      <c r="A16" s="32" t="s">
        <v>30</v>
      </c>
      <c r="B16" s="33"/>
    </row>
    <row r="17" spans="1:4" ht="15.75" thickBot="1" x14ac:dyDescent="0.3">
      <c r="A17" s="32" t="s">
        <v>80</v>
      </c>
      <c r="B17" s="33"/>
    </row>
    <row r="18" spans="1:4" ht="62.25" customHeight="1" thickTop="1" x14ac:dyDescent="0.25">
      <c r="A18" s="34" t="s">
        <v>117</v>
      </c>
      <c r="B18" s="35"/>
    </row>
    <row r="19" spans="1:4" ht="30" x14ac:dyDescent="0.25">
      <c r="A19" s="36" t="s">
        <v>23</v>
      </c>
      <c r="B19" s="37"/>
    </row>
    <row r="20" spans="1:4" x14ac:dyDescent="0.25">
      <c r="A20" s="38" t="s">
        <v>81</v>
      </c>
      <c r="B20" s="37"/>
    </row>
    <row r="21" spans="1:4" ht="15.75" thickBot="1" x14ac:dyDescent="0.3">
      <c r="A21" s="39" t="s">
        <v>1</v>
      </c>
      <c r="B21" s="40"/>
    </row>
    <row r="22" spans="1:4" ht="16.5" thickTop="1" thickBot="1" x14ac:dyDescent="0.3">
      <c r="A22" s="7" t="s">
        <v>45</v>
      </c>
      <c r="B22" s="7" t="s">
        <v>6</v>
      </c>
    </row>
    <row r="23" spans="1:4" ht="42" customHeight="1" thickTop="1" thickBot="1" x14ac:dyDescent="0.3">
      <c r="A23" s="9" t="s">
        <v>27</v>
      </c>
      <c r="B23" s="10"/>
    </row>
    <row r="24" spans="1:4" ht="15.75" thickTop="1" x14ac:dyDescent="0.25"/>
    <row r="25" spans="1:4" ht="36" customHeight="1" x14ac:dyDescent="0.25">
      <c r="A25" s="293" t="s">
        <v>93</v>
      </c>
      <c r="B25" s="293"/>
      <c r="C25" s="25"/>
      <c r="D25" s="25"/>
    </row>
    <row r="26" spans="1:4" ht="60.75" customHeight="1" x14ac:dyDescent="0.25">
      <c r="A26" s="293" t="s">
        <v>129</v>
      </c>
      <c r="B26" s="293"/>
      <c r="C26" s="25"/>
      <c r="D26" s="25"/>
    </row>
  </sheetData>
  <mergeCells count="3">
    <mergeCell ref="A2:B2"/>
    <mergeCell ref="A25:B25"/>
    <mergeCell ref="A26:B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zoomScale="75" workbookViewId="0">
      <selection activeCell="B44" sqref="B44"/>
    </sheetView>
  </sheetViews>
  <sheetFormatPr defaultRowHeight="15.75" x14ac:dyDescent="0.25"/>
  <cols>
    <col min="1" max="1" width="61.140625" style="68" customWidth="1"/>
    <col min="2" max="2" width="39.7109375" style="68" customWidth="1"/>
    <col min="3" max="3" width="20.85546875" style="68" customWidth="1"/>
    <col min="4" max="16384" width="9.140625" style="68"/>
  </cols>
  <sheetData>
    <row r="2" spans="1:4" ht="36" customHeight="1" x14ac:dyDescent="0.25">
      <c r="A2" s="295" t="s">
        <v>119</v>
      </c>
      <c r="B2" s="285"/>
    </row>
    <row r="3" spans="1:4" ht="14.25" customHeight="1" x14ac:dyDescent="0.25"/>
    <row r="4" spans="1:4" ht="31.5" x14ac:dyDescent="0.25">
      <c r="A4" s="69" t="s">
        <v>0</v>
      </c>
      <c r="B4" s="135" t="s">
        <v>180</v>
      </c>
    </row>
    <row r="5" spans="1:4" x14ac:dyDescent="0.25">
      <c r="A5" s="69" t="s">
        <v>29</v>
      </c>
      <c r="B5" s="105" t="s">
        <v>181</v>
      </c>
    </row>
    <row r="6" spans="1:4" x14ac:dyDescent="0.25">
      <c r="A6" s="69" t="s">
        <v>30</v>
      </c>
      <c r="B6" s="106">
        <v>110543001</v>
      </c>
    </row>
    <row r="7" spans="1:4" x14ac:dyDescent="0.25">
      <c r="A7" s="69" t="s">
        <v>80</v>
      </c>
      <c r="B7" s="70" t="s">
        <v>172</v>
      </c>
    </row>
    <row r="8" spans="1:4" x14ac:dyDescent="0.25">
      <c r="A8" s="69" t="s">
        <v>85</v>
      </c>
      <c r="B8" s="106" t="s">
        <v>182</v>
      </c>
    </row>
    <row r="9" spans="1:4" ht="16.5" thickBot="1" x14ac:dyDescent="0.3"/>
    <row r="10" spans="1:4" ht="17.25" thickTop="1" thickBot="1" x14ac:dyDescent="0.3">
      <c r="A10" s="71" t="s">
        <v>5</v>
      </c>
      <c r="B10" s="72" t="s">
        <v>6</v>
      </c>
    </row>
    <row r="11" spans="1:4" ht="31.5" customHeight="1" thickTop="1" thickBot="1" x14ac:dyDescent="0.3">
      <c r="A11" s="73" t="s">
        <v>94</v>
      </c>
      <c r="B11" s="74" t="s">
        <v>173</v>
      </c>
    </row>
    <row r="12" spans="1:4" ht="17.25" thickTop="1" thickBot="1" x14ac:dyDescent="0.3">
      <c r="A12" s="73" t="s">
        <v>95</v>
      </c>
      <c r="B12" s="98">
        <v>163200.92039000001</v>
      </c>
    </row>
    <row r="13" spans="1:4" ht="48.75" customHeight="1" thickTop="1" x14ac:dyDescent="0.25">
      <c r="A13" s="76" t="s">
        <v>96</v>
      </c>
      <c r="B13" s="77">
        <f>SUM(B14:B21)-B17-B19</f>
        <v>163967.19704474066</v>
      </c>
    </row>
    <row r="14" spans="1:4" x14ac:dyDescent="0.25">
      <c r="A14" s="78" t="s">
        <v>145</v>
      </c>
      <c r="B14" s="79">
        <f>'2.1'!D9</f>
        <v>123646.22403839999</v>
      </c>
    </row>
    <row r="15" spans="1:4" ht="47.25" x14ac:dyDescent="0.25">
      <c r="A15" s="78" t="s">
        <v>49</v>
      </c>
      <c r="B15" s="79">
        <v>6983.9</v>
      </c>
      <c r="D15" s="93"/>
    </row>
    <row r="16" spans="1:4" ht="31.5" x14ac:dyDescent="0.25">
      <c r="A16" s="78" t="s">
        <v>50</v>
      </c>
      <c r="B16" s="79">
        <f>B17</f>
        <v>4549.6688299999996</v>
      </c>
    </row>
    <row r="17" spans="1:7" ht="31.5" x14ac:dyDescent="0.25">
      <c r="A17" s="80" t="s">
        <v>51</v>
      </c>
      <c r="B17" s="79">
        <f>3494.3693+1055.29953</f>
        <v>4549.6688299999996</v>
      </c>
      <c r="D17" s="93"/>
    </row>
    <row r="18" spans="1:7" ht="31.5" x14ac:dyDescent="0.25">
      <c r="A18" s="78" t="s">
        <v>52</v>
      </c>
      <c r="B18" s="137">
        <f>B19+3170.07</f>
        <v>12269.407639999999</v>
      </c>
      <c r="C18" s="136"/>
    </row>
    <row r="19" spans="1:7" ht="31.5" x14ac:dyDescent="0.25">
      <c r="A19" s="80" t="s">
        <v>53</v>
      </c>
      <c r="B19" s="79">
        <f>(6988738.59+2110599.05)/1000</f>
        <v>9099.3376399999997</v>
      </c>
      <c r="D19" s="93"/>
    </row>
    <row r="20" spans="1:7" ht="31.5" x14ac:dyDescent="0.25">
      <c r="A20" s="78" t="s">
        <v>54</v>
      </c>
      <c r="B20" s="79">
        <f>13167.06615</f>
        <v>13167.066150000001</v>
      </c>
      <c r="C20" s="96"/>
      <c r="F20" s="93"/>
      <c r="G20" s="93"/>
    </row>
    <row r="21" spans="1:7" ht="66" thickBot="1" x14ac:dyDescent="0.3">
      <c r="A21" s="81" t="s">
        <v>166</v>
      </c>
      <c r="B21" s="97">
        <v>3350.9303863406853</v>
      </c>
      <c r="C21" s="96"/>
      <c r="E21" s="93"/>
    </row>
    <row r="22" spans="1:7" ht="33" thickTop="1" thickBot="1" x14ac:dyDescent="0.3">
      <c r="A22" s="83" t="s">
        <v>97</v>
      </c>
      <c r="B22" s="84">
        <f>B12-B13+3362.33351</f>
        <v>2596.05685525935</v>
      </c>
    </row>
    <row r="23" spans="1:7" ht="34.5" customHeight="1" thickTop="1" thickBot="1" x14ac:dyDescent="0.3">
      <c r="A23" s="73" t="s">
        <v>167</v>
      </c>
      <c r="B23" s="98">
        <v>187</v>
      </c>
    </row>
    <row r="24" spans="1:7" ht="17.25" thickTop="1" thickBot="1" x14ac:dyDescent="0.3">
      <c r="A24" s="73" t="s">
        <v>98</v>
      </c>
      <c r="B24" s="98">
        <v>143.36000000000001</v>
      </c>
    </row>
    <row r="25" spans="1:7" ht="17.25" thickTop="1" thickBot="1" x14ac:dyDescent="0.3">
      <c r="A25" s="73" t="s">
        <v>99</v>
      </c>
      <c r="B25" s="75">
        <v>279.64499999999998</v>
      </c>
    </row>
    <row r="26" spans="1:7" ht="17.25" thickTop="1" thickBot="1" x14ac:dyDescent="0.3">
      <c r="A26" s="73" t="s">
        <v>100</v>
      </c>
      <c r="B26" s="75">
        <v>0</v>
      </c>
    </row>
    <row r="27" spans="1:7" ht="32.25" thickTop="1" x14ac:dyDescent="0.25">
      <c r="A27" s="76" t="s">
        <v>101</v>
      </c>
      <c r="B27" s="77">
        <v>231.12</v>
      </c>
    </row>
    <row r="28" spans="1:7" x14ac:dyDescent="0.25">
      <c r="A28" s="78" t="s">
        <v>7</v>
      </c>
      <c r="B28" s="79">
        <f>B27</f>
        <v>231.12</v>
      </c>
    </row>
    <row r="29" spans="1:7" ht="16.5" thickBot="1" x14ac:dyDescent="0.3">
      <c r="A29" s="81" t="s">
        <v>87</v>
      </c>
      <c r="B29" s="82">
        <v>0</v>
      </c>
    </row>
    <row r="30" spans="1:7" ht="32.25" customHeight="1" thickTop="1" thickBot="1" x14ac:dyDescent="0.3">
      <c r="A30" s="73" t="s">
        <v>102</v>
      </c>
      <c r="B30" s="98">
        <v>48.531999999999996</v>
      </c>
    </row>
    <row r="31" spans="1:7" ht="33" thickTop="1" thickBot="1" x14ac:dyDescent="0.3">
      <c r="A31" s="73" t="s">
        <v>103</v>
      </c>
      <c r="B31" s="98">
        <f>12.4*2</f>
        <v>24.8</v>
      </c>
    </row>
    <row r="32" spans="1:7" ht="33" thickTop="1" thickBot="1" x14ac:dyDescent="0.3">
      <c r="A32" s="73" t="s">
        <v>104</v>
      </c>
      <c r="B32" s="75">
        <v>0</v>
      </c>
    </row>
    <row r="33" spans="1:6" ht="17.25" thickTop="1" thickBot="1" x14ac:dyDescent="0.3">
      <c r="A33" s="73" t="s">
        <v>105</v>
      </c>
      <c r="B33" s="75">
        <v>1</v>
      </c>
    </row>
    <row r="34" spans="1:6" ht="17.25" thickTop="1" thickBot="1" x14ac:dyDescent="0.3">
      <c r="A34" s="73" t="s">
        <v>106</v>
      </c>
      <c r="B34" s="75">
        <v>0</v>
      </c>
    </row>
    <row r="35" spans="1:6" ht="17.25" thickTop="1" thickBot="1" x14ac:dyDescent="0.3">
      <c r="A35" s="73" t="s">
        <v>107</v>
      </c>
      <c r="B35" s="75">
        <v>0</v>
      </c>
    </row>
    <row r="36" spans="1:6" ht="33" thickTop="1" thickBot="1" x14ac:dyDescent="0.3">
      <c r="A36" s="73" t="s">
        <v>108</v>
      </c>
      <c r="B36" s="75">
        <v>28</v>
      </c>
    </row>
    <row r="37" spans="1:6" ht="48.75" thickTop="1" thickBot="1" x14ac:dyDescent="0.3">
      <c r="A37" s="73" t="s">
        <v>109</v>
      </c>
      <c r="B37" s="75">
        <v>167.39</v>
      </c>
    </row>
    <row r="38" spans="1:6" ht="48.75" thickTop="1" thickBot="1" x14ac:dyDescent="0.3">
      <c r="A38" s="73" t="s">
        <v>110</v>
      </c>
      <c r="B38" s="99">
        <f>11.697/B25</f>
        <v>4.1828031969103688E-2</v>
      </c>
      <c r="F38" s="117"/>
    </row>
    <row r="39" spans="1:6" ht="33" thickTop="1" thickBot="1" x14ac:dyDescent="0.3">
      <c r="A39" s="73" t="s">
        <v>111</v>
      </c>
      <c r="B39" s="98">
        <f>'2'!B51/B25</f>
        <v>1.8773802499597705</v>
      </c>
    </row>
    <row r="40" spans="1:6" ht="15" customHeight="1" thickTop="1" thickBot="1" x14ac:dyDescent="0.3">
      <c r="A40" s="294"/>
      <c r="B40" s="294"/>
    </row>
    <row r="41" spans="1:6" ht="17.25" thickTop="1" thickBot="1" x14ac:dyDescent="0.3">
      <c r="A41" s="71" t="s">
        <v>5</v>
      </c>
      <c r="B41" s="72" t="s">
        <v>6</v>
      </c>
    </row>
    <row r="42" spans="1:6" ht="14.25" customHeight="1" thickTop="1" thickBot="1" x14ac:dyDescent="0.3">
      <c r="A42" s="73" t="s">
        <v>94</v>
      </c>
      <c r="B42" s="74" t="s">
        <v>178</v>
      </c>
    </row>
    <row r="43" spans="1:6" ht="17.25" thickTop="1" thickBot="1" x14ac:dyDescent="0.3">
      <c r="A43" s="83" t="s">
        <v>95</v>
      </c>
      <c r="B43" s="129">
        <f>B44</f>
        <v>10816.189999999999</v>
      </c>
    </row>
    <row r="44" spans="1:6" ht="31.5" x14ac:dyDescent="0.25">
      <c r="A44" s="130" t="s">
        <v>96</v>
      </c>
      <c r="B44" s="142">
        <f>SUM(B45:B50)</f>
        <v>10816.189999999999</v>
      </c>
    </row>
    <row r="45" spans="1:6" ht="47.25" x14ac:dyDescent="0.25">
      <c r="A45" s="131" t="s">
        <v>44</v>
      </c>
      <c r="B45" s="132">
        <v>1528.9</v>
      </c>
    </row>
    <row r="46" spans="1:6" ht="31.5" x14ac:dyDescent="0.25">
      <c r="A46" s="131" t="s">
        <v>46</v>
      </c>
      <c r="B46" s="132">
        <v>5565</v>
      </c>
    </row>
    <row r="47" spans="1:6" ht="31.5" x14ac:dyDescent="0.25">
      <c r="A47" s="131" t="s">
        <v>47</v>
      </c>
      <c r="B47" s="133">
        <v>1036.9000000000001</v>
      </c>
    </row>
    <row r="48" spans="1:6" ht="31.5" x14ac:dyDescent="0.25">
      <c r="A48" s="131" t="s">
        <v>48</v>
      </c>
      <c r="B48" s="132">
        <f>1164.79+351.77</f>
        <v>1516.56</v>
      </c>
    </row>
    <row r="49" spans="1:2" ht="47.25" x14ac:dyDescent="0.25">
      <c r="A49" s="131" t="s">
        <v>49</v>
      </c>
      <c r="B49" s="132">
        <v>759.68</v>
      </c>
    </row>
    <row r="50" spans="1:2" x14ac:dyDescent="0.25">
      <c r="A50" s="138" t="s">
        <v>186</v>
      </c>
      <c r="B50" s="132">
        <v>409.15</v>
      </c>
    </row>
    <row r="51" spans="1:2" ht="16.5" thickBot="1" x14ac:dyDescent="0.3">
      <c r="A51" s="139" t="s">
        <v>187</v>
      </c>
      <c r="B51" s="134">
        <v>525</v>
      </c>
    </row>
  </sheetData>
  <mergeCells count="2">
    <mergeCell ref="A40:B40"/>
    <mergeCell ref="A2:B2"/>
  </mergeCells>
  <phoneticPr fontId="0" type="noConversion"/>
  <pageMargins left="0.70866141732283472" right="0.70866141732283472" top="0.19685039370078741" bottom="0.39370078740157483" header="0.31496062992125984" footer="0.31496062992125984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4" workbookViewId="0">
      <selection activeCell="F29" sqref="F29"/>
    </sheetView>
  </sheetViews>
  <sheetFormatPr defaultRowHeight="15" x14ac:dyDescent="0.25"/>
  <cols>
    <col min="1" max="1" width="55.85546875" style="43" customWidth="1"/>
    <col min="2" max="2" width="17.28515625" style="43" hidden="1" customWidth="1"/>
    <col min="3" max="3" width="16.5703125" style="43" hidden="1" customWidth="1"/>
    <col min="4" max="4" width="37" style="43" customWidth="1"/>
    <col min="5" max="16384" width="9.140625" style="43"/>
  </cols>
  <sheetData>
    <row r="1" spans="1:4" x14ac:dyDescent="0.25">
      <c r="A1" s="295" t="s">
        <v>146</v>
      </c>
      <c r="B1" s="299"/>
    </row>
    <row r="2" spans="1:4" ht="47.25" customHeight="1" x14ac:dyDescent="0.25">
      <c r="A2" s="100" t="s">
        <v>0</v>
      </c>
      <c r="B2" s="298" t="s">
        <v>180</v>
      </c>
      <c r="C2" s="298"/>
      <c r="D2" s="298"/>
    </row>
    <row r="3" spans="1:4" ht="15.75" x14ac:dyDescent="0.25">
      <c r="A3" s="100" t="s">
        <v>29</v>
      </c>
      <c r="B3" s="298" t="s">
        <v>181</v>
      </c>
      <c r="C3" s="298"/>
      <c r="D3" s="298"/>
    </row>
    <row r="4" spans="1:4" ht="15.75" x14ac:dyDescent="0.25">
      <c r="A4" s="100" t="s">
        <v>30</v>
      </c>
      <c r="B4" s="298">
        <v>110543001</v>
      </c>
      <c r="C4" s="298"/>
      <c r="D4" s="298"/>
    </row>
    <row r="5" spans="1:4" ht="15.75" customHeight="1" x14ac:dyDescent="0.25">
      <c r="A5" s="100" t="s">
        <v>80</v>
      </c>
      <c r="B5" s="298" t="s">
        <v>172</v>
      </c>
      <c r="C5" s="298"/>
      <c r="D5" s="298"/>
    </row>
    <row r="6" spans="1:4" ht="15.75" x14ac:dyDescent="0.25">
      <c r="A6" s="100" t="s">
        <v>85</v>
      </c>
      <c r="B6" s="298" t="s">
        <v>182</v>
      </c>
      <c r="C6" s="298"/>
      <c r="D6" s="298"/>
    </row>
    <row r="7" spans="1:4" ht="15.75" thickBot="1" x14ac:dyDescent="0.3"/>
    <row r="8" spans="1:4" ht="16.5" thickTop="1" thickBot="1" x14ac:dyDescent="0.3">
      <c r="A8" s="101" t="s">
        <v>5</v>
      </c>
      <c r="B8" s="300" t="s">
        <v>6</v>
      </c>
      <c r="C8" s="301"/>
      <c r="D8" s="114" t="s">
        <v>6</v>
      </c>
    </row>
    <row r="9" spans="1:4" s="41" customFormat="1" ht="15.75" thickTop="1" x14ac:dyDescent="0.25">
      <c r="A9" s="107" t="s">
        <v>149</v>
      </c>
      <c r="B9" s="110"/>
      <c r="C9" s="118"/>
      <c r="D9" s="122">
        <f>D11+D26</f>
        <v>123646.22403839999</v>
      </c>
    </row>
    <row r="10" spans="1:4" s="41" customFormat="1" x14ac:dyDescent="0.25">
      <c r="A10" s="108" t="s">
        <v>132</v>
      </c>
      <c r="B10" s="110"/>
      <c r="C10" s="118"/>
      <c r="D10" s="123"/>
    </row>
    <row r="11" spans="1:4" s="41" customFormat="1" x14ac:dyDescent="0.25">
      <c r="A11" s="42" t="s">
        <v>140</v>
      </c>
      <c r="B11" s="110">
        <f>B16+B21</f>
        <v>65211.920867199995</v>
      </c>
      <c r="C11" s="118">
        <f>C16+C21</f>
        <v>50997.446830000001</v>
      </c>
      <c r="D11" s="123">
        <f>D16+D21</f>
        <v>118258.5048384</v>
      </c>
    </row>
    <row r="12" spans="1:4" s="41" customFormat="1" ht="30" x14ac:dyDescent="0.25">
      <c r="A12" s="42" t="s">
        <v>133</v>
      </c>
      <c r="B12" s="112">
        <f>B11/B13*1000</f>
        <v>2838.8791292677156</v>
      </c>
      <c r="C12" s="120">
        <f>C11/C13*1000</f>
        <v>3137.5321047126863</v>
      </c>
      <c r="D12" s="123">
        <f>D11*1000/D13</f>
        <v>3014.875071756514</v>
      </c>
    </row>
    <row r="13" spans="1:4" s="41" customFormat="1" x14ac:dyDescent="0.25">
      <c r="A13" s="42" t="s">
        <v>134</v>
      </c>
      <c r="B13" s="110">
        <f>B18+B23</f>
        <v>22971.010000000002</v>
      </c>
      <c r="C13" s="118">
        <f>C18+C23</f>
        <v>16253.999999999998</v>
      </c>
      <c r="D13" s="123">
        <f>C13+B13</f>
        <v>39225.01</v>
      </c>
    </row>
    <row r="14" spans="1:4" s="41" customFormat="1" x14ac:dyDescent="0.25">
      <c r="A14" s="42" t="s">
        <v>43</v>
      </c>
      <c r="B14" s="111" t="s">
        <v>174</v>
      </c>
      <c r="C14" s="119" t="s">
        <v>174</v>
      </c>
      <c r="D14" s="124" t="s">
        <v>174</v>
      </c>
    </row>
    <row r="15" spans="1:4" s="41" customFormat="1" x14ac:dyDescent="0.25">
      <c r="A15" s="109" t="s">
        <v>135</v>
      </c>
      <c r="B15" s="111"/>
      <c r="C15" s="119"/>
      <c r="D15" s="125"/>
    </row>
    <row r="16" spans="1:4" s="41" customFormat="1" ht="30" x14ac:dyDescent="0.25">
      <c r="A16" s="42" t="s">
        <v>139</v>
      </c>
      <c r="B16" s="112">
        <f>B17*B18/1000</f>
        <v>12358.3908672</v>
      </c>
      <c r="C16" s="120">
        <f>C17*C18/1000</f>
        <v>10505.186830000001</v>
      </c>
      <c r="D16" s="126">
        <f>D18*D17/1000</f>
        <v>22863.324838400004</v>
      </c>
    </row>
    <row r="17" spans="1:7" s="41" customFormat="1" x14ac:dyDescent="0.25">
      <c r="A17" s="42" t="s">
        <v>141</v>
      </c>
      <c r="B17" s="110">
        <f>2862.72</f>
        <v>2862.72</v>
      </c>
      <c r="C17" s="118">
        <v>3292.13</v>
      </c>
      <c r="D17" s="123">
        <v>3045.26</v>
      </c>
    </row>
    <row r="18" spans="1:7" s="41" customFormat="1" x14ac:dyDescent="0.25">
      <c r="A18" s="42" t="s">
        <v>134</v>
      </c>
      <c r="B18" s="110">
        <f>4.31701*1000</f>
        <v>4317.01</v>
      </c>
      <c r="C18" s="118">
        <f>3.191*1000</f>
        <v>3191</v>
      </c>
      <c r="D18" s="123">
        <v>7507.84</v>
      </c>
    </row>
    <row r="19" spans="1:7" s="41" customFormat="1" x14ac:dyDescent="0.25">
      <c r="A19" s="42" t="s">
        <v>43</v>
      </c>
      <c r="B19" s="111" t="str">
        <f>B14</f>
        <v>покупка у ГСО</v>
      </c>
      <c r="C19" s="119" t="str">
        <f>C14</f>
        <v>покупка у ГСО</v>
      </c>
      <c r="D19" s="124" t="s">
        <v>174</v>
      </c>
    </row>
    <row r="20" spans="1:7" s="41" customFormat="1" x14ac:dyDescent="0.25">
      <c r="A20" s="109" t="s">
        <v>137</v>
      </c>
      <c r="B20" s="111"/>
      <c r="C20" s="119"/>
      <c r="D20" s="125"/>
    </row>
    <row r="21" spans="1:7" s="41" customFormat="1" ht="30" x14ac:dyDescent="0.25">
      <c r="A21" s="42" t="s">
        <v>142</v>
      </c>
      <c r="B21" s="110">
        <f>17901.32+34952.21</f>
        <v>52853.53</v>
      </c>
      <c r="C21" s="118">
        <f>15216.12+25276.14</f>
        <v>40492.26</v>
      </c>
      <c r="D21" s="126">
        <f>33117.87+62277.31</f>
        <v>95395.18</v>
      </c>
    </row>
    <row r="22" spans="1:7" s="41" customFormat="1" x14ac:dyDescent="0.25">
      <c r="A22" s="42" t="s">
        <v>136</v>
      </c>
      <c r="B22" s="112">
        <f>B21*1000/B23</f>
        <v>2833.3617454701402</v>
      </c>
      <c r="C22" s="120">
        <f>C21*1000/C23</f>
        <v>3099.7672816351533</v>
      </c>
      <c r="D22" s="123">
        <f>D21*1000/D23</f>
        <v>3007.6038842297748</v>
      </c>
      <c r="F22" s="41">
        <v>993.28054999999995</v>
      </c>
    </row>
    <row r="23" spans="1:7" s="41" customFormat="1" x14ac:dyDescent="0.25">
      <c r="A23" s="42" t="s">
        <v>134</v>
      </c>
      <c r="B23" s="110">
        <f>(6.425+12.229)*1000</f>
        <v>18654</v>
      </c>
      <c r="C23" s="118">
        <f>(4.749+8.314)*1000</f>
        <v>13062.999999999998</v>
      </c>
      <c r="D23" s="123">
        <f>20543+11175</f>
        <v>31718</v>
      </c>
      <c r="F23" s="41">
        <v>844.0832151898735</v>
      </c>
    </row>
    <row r="24" spans="1:7" s="41" customFormat="1" x14ac:dyDescent="0.25">
      <c r="A24" s="42" t="s">
        <v>43</v>
      </c>
      <c r="B24" s="111" t="str">
        <f>B14</f>
        <v>покупка у ГСО</v>
      </c>
      <c r="C24" s="119" t="str">
        <f>C14</f>
        <v>покупка у ГСО</v>
      </c>
      <c r="D24" s="124" t="s">
        <v>174</v>
      </c>
      <c r="F24" s="41">
        <v>1.1767566658419599</v>
      </c>
    </row>
    <row r="25" spans="1:7" s="41" customFormat="1" ht="15.75" thickBot="1" x14ac:dyDescent="0.3">
      <c r="A25" s="108" t="s">
        <v>138</v>
      </c>
      <c r="B25" s="113"/>
      <c r="C25" s="121"/>
      <c r="D25" s="127"/>
    </row>
    <row r="26" spans="1:7" s="41" customFormat="1" x14ac:dyDescent="0.25">
      <c r="A26" s="42" t="s">
        <v>143</v>
      </c>
      <c r="B26" s="302">
        <v>5387.7191999999995</v>
      </c>
      <c r="C26" s="303"/>
      <c r="D26" s="126">
        <f>B26</f>
        <v>5387.7191999999995</v>
      </c>
    </row>
    <row r="27" spans="1:7" s="41" customFormat="1" x14ac:dyDescent="0.25">
      <c r="A27" s="42" t="s">
        <v>131</v>
      </c>
      <c r="B27" s="304">
        <v>7449.83</v>
      </c>
      <c r="C27" s="305"/>
      <c r="D27" s="123">
        <f t="shared" ref="D27:D28" si="0">B27</f>
        <v>7449.83</v>
      </c>
    </row>
    <row r="28" spans="1:7" s="41" customFormat="1" x14ac:dyDescent="0.25">
      <c r="A28" s="42" t="s">
        <v>144</v>
      </c>
      <c r="B28" s="306">
        <f>B26/B27*1000</f>
        <v>723.20028779180188</v>
      </c>
      <c r="C28" s="307"/>
      <c r="D28" s="123">
        <f t="shared" si="0"/>
        <v>723.20028779180188</v>
      </c>
      <c r="G28" s="41">
        <v>3702.8994936500007</v>
      </c>
    </row>
    <row r="29" spans="1:7" s="41" customFormat="1" ht="15.75" thickBot="1" x14ac:dyDescent="0.3">
      <c r="A29" s="42" t="s">
        <v>43</v>
      </c>
      <c r="B29" s="296"/>
      <c r="C29" s="297"/>
      <c r="D29" s="128"/>
    </row>
  </sheetData>
  <mergeCells count="11">
    <mergeCell ref="A1:B1"/>
    <mergeCell ref="B8:C8"/>
    <mergeCell ref="B26:C26"/>
    <mergeCell ref="B27:C27"/>
    <mergeCell ref="B28:C28"/>
    <mergeCell ref="B29:C29"/>
    <mergeCell ref="B2:D2"/>
    <mergeCell ref="B3:D3"/>
    <mergeCell ref="B4:D4"/>
    <mergeCell ref="B5:D5"/>
    <mergeCell ref="B6:D6"/>
  </mergeCells>
  <phoneticPr fontId="0" type="noConversion"/>
  <pageMargins left="0.97" right="0.31496062992125984" top="0.15748031496062992" bottom="0.15748031496062992" header="0.31496062992125984" footer="0.31496062992125984"/>
  <pageSetup paperSize="9" scale="73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6"/>
  <sheetViews>
    <sheetView workbookViewId="0">
      <selection activeCell="B4" sqref="B4:B7"/>
    </sheetView>
  </sheetViews>
  <sheetFormatPr defaultRowHeight="15" x14ac:dyDescent="0.25"/>
  <cols>
    <col min="1" max="1" width="59.140625" customWidth="1"/>
    <col min="2" max="2" width="57" customWidth="1"/>
  </cols>
  <sheetData>
    <row r="2" spans="1:2" x14ac:dyDescent="0.25">
      <c r="A2" s="284" t="s">
        <v>164</v>
      </c>
      <c r="B2" s="308"/>
    </row>
    <row r="3" spans="1:2" ht="57.75" customHeight="1" x14ac:dyDescent="0.25">
      <c r="A3" s="308"/>
      <c r="B3" s="308"/>
    </row>
    <row r="4" spans="1:2" x14ac:dyDescent="0.25">
      <c r="A4" s="11" t="s">
        <v>0</v>
      </c>
      <c r="B4" s="6"/>
    </row>
    <row r="5" spans="1:2" x14ac:dyDescent="0.25">
      <c r="A5" s="11" t="s">
        <v>29</v>
      </c>
      <c r="B5" s="67"/>
    </row>
    <row r="6" spans="1:2" x14ac:dyDescent="0.25">
      <c r="A6" s="11" t="s">
        <v>30</v>
      </c>
      <c r="B6" s="66"/>
    </row>
    <row r="7" spans="1:2" x14ac:dyDescent="0.25">
      <c r="A7" s="11" t="s">
        <v>80</v>
      </c>
      <c r="B7" s="6"/>
    </row>
    <row r="8" spans="1:2" ht="15.75" thickBot="1" x14ac:dyDescent="0.3"/>
    <row r="9" spans="1:2" ht="16.5" thickTop="1" thickBot="1" x14ac:dyDescent="0.3">
      <c r="A9" s="7" t="s">
        <v>8</v>
      </c>
      <c r="B9" s="7" t="s">
        <v>6</v>
      </c>
    </row>
    <row r="10" spans="1:2" ht="31.5" thickTop="1" thickBot="1" x14ac:dyDescent="0.3">
      <c r="A10" s="9" t="s">
        <v>9</v>
      </c>
      <c r="B10" s="64"/>
    </row>
    <row r="11" spans="1:2" ht="46.5" thickTop="1" thickBot="1" x14ac:dyDescent="0.3">
      <c r="A11" s="12" t="s">
        <v>10</v>
      </c>
      <c r="B11" s="64"/>
    </row>
    <row r="12" spans="1:2" ht="31.5" thickTop="1" thickBot="1" x14ac:dyDescent="0.3">
      <c r="A12" s="12" t="s">
        <v>11</v>
      </c>
      <c r="B12" s="64"/>
    </row>
    <row r="13" spans="1:2" ht="51.75" customHeight="1" thickTop="1" thickBot="1" x14ac:dyDescent="0.3">
      <c r="A13" s="8" t="s">
        <v>165</v>
      </c>
      <c r="B13" s="64"/>
    </row>
    <row r="14" spans="1:2" ht="15.75" thickTop="1" x14ac:dyDescent="0.25"/>
    <row r="16" spans="1:2" ht="37.5" customHeight="1" x14ac:dyDescent="0.25">
      <c r="A16" s="293" t="s">
        <v>120</v>
      </c>
      <c r="B16" s="293"/>
    </row>
  </sheetData>
  <mergeCells count="2">
    <mergeCell ref="A2:B3"/>
    <mergeCell ref="A16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A11" sqref="A11"/>
    </sheetView>
  </sheetViews>
  <sheetFormatPr defaultRowHeight="15.75" x14ac:dyDescent="0.25"/>
  <cols>
    <col min="1" max="1" width="61.140625" style="68" customWidth="1"/>
    <col min="2" max="2" width="23.42578125" style="68" customWidth="1"/>
    <col min="3" max="3" width="21.5703125" style="68" customWidth="1"/>
    <col min="4" max="16384" width="9.140625" style="68"/>
  </cols>
  <sheetData>
    <row r="2" spans="1:3" ht="15" customHeight="1" x14ac:dyDescent="0.25">
      <c r="A2" s="295" t="s">
        <v>185</v>
      </c>
      <c r="B2" s="295"/>
      <c r="C2" s="295"/>
    </row>
    <row r="3" spans="1:3" x14ac:dyDescent="0.25">
      <c r="A3"/>
      <c r="B3"/>
      <c r="C3"/>
    </row>
    <row r="4" spans="1:3" ht="46.5" customHeight="1" x14ac:dyDescent="0.25">
      <c r="A4" s="102" t="s">
        <v>112</v>
      </c>
      <c r="B4" s="310" t="s">
        <v>188</v>
      </c>
      <c r="C4" s="311"/>
    </row>
    <row r="5" spans="1:3" ht="38.25" customHeight="1" x14ac:dyDescent="0.25">
      <c r="A5" s="102" t="s">
        <v>113</v>
      </c>
      <c r="B5" s="310" t="s">
        <v>175</v>
      </c>
      <c r="C5" s="311"/>
    </row>
    <row r="6" spans="1:3" ht="30" x14ac:dyDescent="0.25">
      <c r="A6" s="103" t="s">
        <v>114</v>
      </c>
      <c r="B6" s="312" t="s">
        <v>179</v>
      </c>
      <c r="C6" s="313"/>
    </row>
    <row r="7" spans="1:3" x14ac:dyDescent="0.25">
      <c r="A7" s="309" t="s">
        <v>115</v>
      </c>
      <c r="B7" s="309"/>
      <c r="C7" s="309"/>
    </row>
    <row r="8" spans="1:3" ht="60" x14ac:dyDescent="0.25">
      <c r="A8" s="22" t="s">
        <v>184</v>
      </c>
      <c r="B8" s="140" t="s">
        <v>189</v>
      </c>
      <c r="C8" s="140" t="s">
        <v>55</v>
      </c>
    </row>
    <row r="9" spans="1:3" x14ac:dyDescent="0.25">
      <c r="A9" s="95" t="s">
        <v>170</v>
      </c>
      <c r="B9" s="115">
        <f>SUM(B10:B10)</f>
        <v>50263.203389830509</v>
      </c>
      <c r="C9" s="94"/>
    </row>
    <row r="10" spans="1:3" ht="30" x14ac:dyDescent="0.25">
      <c r="A10" s="104" t="s">
        <v>183</v>
      </c>
      <c r="B10" s="116">
        <f>59310.58/1.18</f>
        <v>50263.203389830509</v>
      </c>
      <c r="C10" s="141" t="s">
        <v>176</v>
      </c>
    </row>
  </sheetData>
  <mergeCells count="5">
    <mergeCell ref="A7:C7"/>
    <mergeCell ref="A2:C2"/>
    <mergeCell ref="B4:C4"/>
    <mergeCell ref="B5:C5"/>
    <mergeCell ref="B6:C6"/>
  </mergeCells>
  <phoneticPr fontId="2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1</vt:lpstr>
      <vt:lpstr>теплоэнергия</vt:lpstr>
      <vt:lpstr>тепло</vt:lpstr>
      <vt:lpstr>1.2</vt:lpstr>
      <vt:lpstr>1.3.</vt:lpstr>
      <vt:lpstr>2</vt:lpstr>
      <vt:lpstr>2.1</vt:lpstr>
      <vt:lpstr>3</vt:lpstr>
      <vt:lpstr>4 а-г</vt:lpstr>
      <vt:lpstr>4 д)</vt:lpstr>
      <vt:lpstr>4 е)</vt:lpstr>
      <vt:lpstr>5</vt:lpstr>
      <vt:lpstr>6</vt:lpstr>
      <vt:lpstr>7</vt:lpstr>
      <vt:lpstr>теплоэнергия!Область_печати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Степаничева </cp:lastModifiedBy>
  <cp:lastPrinted>2015-12-23T05:43:39Z</cp:lastPrinted>
  <dcterms:created xsi:type="dcterms:W3CDTF">2010-02-15T13:42:22Z</dcterms:created>
  <dcterms:modified xsi:type="dcterms:W3CDTF">2016-01-11T06:33:54Z</dcterms:modified>
</cp:coreProperties>
</file>